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5c415dabab2733ad/Desktop/Doc-old/Clients/Organization 2024/RCI/"/>
    </mc:Choice>
  </mc:AlternateContent>
  <xr:revisionPtr revIDLastSave="0" documentId="8_{7EB6FB43-6F4E-4C37-87C9-AC7DA9A6E321}" xr6:coauthVersionLast="47" xr6:coauthVersionMax="47" xr10:uidLastSave="{00000000-0000-0000-0000-000000000000}"/>
  <bookViews>
    <workbookView xWindow="2580" yWindow="2580" windowWidth="17292" windowHeight="9960" xr2:uid="{5184B5FA-F577-4098-9334-DF4577FA5B98}"/>
  </bookViews>
  <sheets>
    <sheet name="Instructions for Use" sheetId="2" r:id="rId1"/>
    <sheet name="Caramel Recipe Calcs" sheetId="1" r:id="rId2"/>
  </sheets>
  <definedNames>
    <definedName name="_xlnm.Print_Area" localSheetId="0">'Instructions for Use'!$A$1:$E$15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  <c r="V39" i="1"/>
  <c r="U39" i="1"/>
  <c r="T39" i="1"/>
  <c r="S39" i="1"/>
  <c r="R39" i="1"/>
  <c r="P39" i="1"/>
  <c r="O39" i="1"/>
  <c r="M39" i="1"/>
  <c r="W39" i="1" s="1"/>
  <c r="N39" i="1"/>
  <c r="E23" i="1"/>
  <c r="F23" i="1"/>
  <c r="M23" i="1"/>
  <c r="M27" i="1"/>
  <c r="J14" i="1"/>
  <c r="M14" i="1"/>
  <c r="J13" i="1"/>
  <c r="M13" i="1"/>
  <c r="M38" i="1"/>
  <c r="M6" i="1"/>
  <c r="M11" i="1"/>
  <c r="B45" i="1"/>
  <c r="C38" i="1" s="1"/>
  <c r="T38" i="1" s="1"/>
  <c r="M33" i="1"/>
  <c r="G33" i="1"/>
  <c r="G32" i="1"/>
  <c r="M34" i="1"/>
  <c r="M37" i="1"/>
  <c r="M40" i="1"/>
  <c r="G37" i="1"/>
  <c r="M44" i="1"/>
  <c r="M43" i="1"/>
  <c r="M42" i="1"/>
  <c r="F20" i="1"/>
  <c r="E21" i="1"/>
  <c r="F21" i="1" s="1"/>
  <c r="L19" i="1"/>
  <c r="L20" i="1"/>
  <c r="G44" i="1"/>
  <c r="G43" i="1"/>
  <c r="G42" i="1"/>
  <c r="G40" i="1"/>
  <c r="G36" i="1"/>
  <c r="G34" i="1"/>
  <c r="G30" i="1"/>
  <c r="G29" i="1"/>
  <c r="G28" i="1"/>
  <c r="G26" i="1"/>
  <c r="G17" i="1"/>
  <c r="G18" i="1"/>
  <c r="G19" i="1"/>
  <c r="G20" i="1"/>
  <c r="G21" i="1"/>
  <c r="G22" i="1"/>
  <c r="G24" i="1"/>
  <c r="G16" i="1"/>
  <c r="M10" i="1"/>
  <c r="M29" i="1"/>
  <c r="M30" i="1"/>
  <c r="M20" i="1"/>
  <c r="M21" i="1"/>
  <c r="M22" i="1"/>
  <c r="L22" i="1"/>
  <c r="F22" i="1"/>
  <c r="M5" i="1"/>
  <c r="M7" i="1"/>
  <c r="M8" i="1"/>
  <c r="M9" i="1"/>
  <c r="M12" i="1"/>
  <c r="F19" i="1"/>
  <c r="M19" i="1"/>
  <c r="M26" i="1"/>
  <c r="M18" i="1"/>
  <c r="L18" i="1"/>
  <c r="L24" i="1"/>
  <c r="F18" i="1"/>
  <c r="F24" i="1"/>
  <c r="M17" i="1"/>
  <c r="L17" i="1"/>
  <c r="F17" i="1"/>
  <c r="L16" i="1"/>
  <c r="F16" i="1"/>
  <c r="M24" i="1"/>
  <c r="M16" i="1"/>
  <c r="M2" i="1"/>
  <c r="M36" i="1"/>
  <c r="M32" i="1"/>
  <c r="M28" i="1"/>
  <c r="M4" i="1"/>
  <c r="C39" i="1" l="1"/>
  <c r="C23" i="1"/>
  <c r="W23" i="1" s="1"/>
  <c r="L23" i="1"/>
  <c r="C27" i="1"/>
  <c r="W27" i="1" s="1"/>
  <c r="C2" i="1"/>
  <c r="C6" i="1"/>
  <c r="W38" i="1"/>
  <c r="C14" i="1"/>
  <c r="S38" i="1"/>
  <c r="R38" i="1"/>
  <c r="Q38" i="1"/>
  <c r="P38" i="1"/>
  <c r="O38" i="1"/>
  <c r="N38" i="1"/>
  <c r="V38" i="1"/>
  <c r="C13" i="1"/>
  <c r="U38" i="1"/>
  <c r="C11" i="1"/>
  <c r="W11" i="1" s="1"/>
  <c r="C37" i="1"/>
  <c r="R37" i="1" s="1"/>
  <c r="C33" i="1"/>
  <c r="W33" i="1" s="1"/>
  <c r="B48" i="1"/>
  <c r="C10" i="1"/>
  <c r="U10" i="1" s="1"/>
  <c r="C9" i="1"/>
  <c r="C43" i="1"/>
  <c r="O43" i="1" s="1"/>
  <c r="L21" i="1"/>
  <c r="C44" i="1"/>
  <c r="C16" i="1"/>
  <c r="C40" i="1"/>
  <c r="C17" i="1"/>
  <c r="C28" i="1"/>
  <c r="W28" i="1" s="1"/>
  <c r="C42" i="1"/>
  <c r="C4" i="1"/>
  <c r="C18" i="1"/>
  <c r="W18" i="1" s="1"/>
  <c r="C29" i="1"/>
  <c r="W29" i="1" s="1"/>
  <c r="C5" i="1"/>
  <c r="C19" i="1"/>
  <c r="V19" i="1" s="1"/>
  <c r="C30" i="1"/>
  <c r="W30" i="1" s="1"/>
  <c r="C26" i="1"/>
  <c r="C7" i="1"/>
  <c r="W7" i="1" s="1"/>
  <c r="C20" i="1"/>
  <c r="V20" i="1" s="1"/>
  <c r="C32" i="1"/>
  <c r="C8" i="1"/>
  <c r="C21" i="1"/>
  <c r="C34" i="1"/>
  <c r="C22" i="1"/>
  <c r="C36" i="1"/>
  <c r="W36" i="1" s="1"/>
  <c r="C12" i="1"/>
  <c r="W12" i="1" s="1"/>
  <c r="C24" i="1"/>
  <c r="V24" i="1" s="1"/>
  <c r="P23" i="1" l="1"/>
  <c r="Q23" i="1"/>
  <c r="R23" i="1"/>
  <c r="N23" i="1"/>
  <c r="S23" i="1"/>
  <c r="T23" i="1"/>
  <c r="U23" i="1"/>
  <c r="V23" i="1"/>
  <c r="O23" i="1"/>
  <c r="Q27" i="1"/>
  <c r="N27" i="1"/>
  <c r="V27" i="1"/>
  <c r="U27" i="1"/>
  <c r="P27" i="1"/>
  <c r="T27" i="1"/>
  <c r="S27" i="1"/>
  <c r="R27" i="1"/>
  <c r="O27" i="1"/>
  <c r="V2" i="1"/>
  <c r="U2" i="1"/>
  <c r="S2" i="1"/>
  <c r="T13" i="1"/>
  <c r="O13" i="1"/>
  <c r="S13" i="1"/>
  <c r="V13" i="1"/>
  <c r="W13" i="1"/>
  <c r="N13" i="1"/>
  <c r="R13" i="1"/>
  <c r="Q13" i="1"/>
  <c r="U13" i="1"/>
  <c r="P13" i="1"/>
  <c r="N14" i="1"/>
  <c r="Q14" i="1"/>
  <c r="T14" i="1"/>
  <c r="S14" i="1"/>
  <c r="P14" i="1"/>
  <c r="V14" i="1"/>
  <c r="O14" i="1"/>
  <c r="U14" i="1"/>
  <c r="W14" i="1"/>
  <c r="R14" i="1"/>
  <c r="T11" i="1"/>
  <c r="O11" i="1"/>
  <c r="S11" i="1"/>
  <c r="V11" i="1"/>
  <c r="R11" i="1"/>
  <c r="Q11" i="1"/>
  <c r="P11" i="1"/>
  <c r="U11" i="1"/>
  <c r="N11" i="1"/>
  <c r="C45" i="1"/>
  <c r="R6" i="1"/>
  <c r="T6" i="1"/>
  <c r="W6" i="1"/>
  <c r="S6" i="1"/>
  <c r="O6" i="1"/>
  <c r="P6" i="1"/>
  <c r="U6" i="1"/>
  <c r="N6" i="1"/>
  <c r="Q6" i="1"/>
  <c r="V6" i="1"/>
  <c r="W37" i="1"/>
  <c r="V37" i="1"/>
  <c r="N37" i="1"/>
  <c r="O37" i="1"/>
  <c r="S37" i="1"/>
  <c r="Q37" i="1"/>
  <c r="P37" i="1"/>
  <c r="T37" i="1"/>
  <c r="U37" i="1"/>
  <c r="N33" i="1"/>
  <c r="O33" i="1"/>
  <c r="P33" i="1"/>
  <c r="R33" i="1"/>
  <c r="S33" i="1"/>
  <c r="T33" i="1"/>
  <c r="V33" i="1"/>
  <c r="U33" i="1"/>
  <c r="Q33" i="1"/>
  <c r="T10" i="1"/>
  <c r="V10" i="1"/>
  <c r="S43" i="1"/>
  <c r="N10" i="1"/>
  <c r="R43" i="1"/>
  <c r="W10" i="1"/>
  <c r="U43" i="1"/>
  <c r="V43" i="1"/>
  <c r="P10" i="1"/>
  <c r="Q43" i="1"/>
  <c r="O10" i="1"/>
  <c r="Q10" i="1"/>
  <c r="W20" i="1"/>
  <c r="P43" i="1"/>
  <c r="S22" i="1"/>
  <c r="T22" i="1"/>
  <c r="U22" i="1"/>
  <c r="S17" i="1"/>
  <c r="T17" i="1"/>
  <c r="U17" i="1"/>
  <c r="V17" i="1"/>
  <c r="W17" i="1"/>
  <c r="S34" i="1"/>
  <c r="U34" i="1"/>
  <c r="V34" i="1"/>
  <c r="W34" i="1"/>
  <c r="T34" i="1"/>
  <c r="V5" i="1"/>
  <c r="U5" i="1"/>
  <c r="S5" i="1"/>
  <c r="U8" i="1"/>
  <c r="V8" i="1"/>
  <c r="T8" i="1"/>
  <c r="S8" i="1"/>
  <c r="S29" i="1"/>
  <c r="T29" i="1"/>
  <c r="V29" i="1"/>
  <c r="U29" i="1"/>
  <c r="P16" i="1"/>
  <c r="U16" i="1"/>
  <c r="T16" i="1"/>
  <c r="W16" i="1"/>
  <c r="S16" i="1"/>
  <c r="V21" i="1"/>
  <c r="V18" i="1"/>
  <c r="U30" i="1"/>
  <c r="S30" i="1"/>
  <c r="T30" i="1"/>
  <c r="V30" i="1"/>
  <c r="V22" i="1"/>
  <c r="S19" i="1"/>
  <c r="U19" i="1"/>
  <c r="T19" i="1"/>
  <c r="W19" i="1"/>
  <c r="S40" i="1"/>
  <c r="T40" i="1"/>
  <c r="U40" i="1"/>
  <c r="V40" i="1"/>
  <c r="W40" i="1"/>
  <c r="V32" i="1"/>
  <c r="U32" i="1"/>
  <c r="S32" i="1"/>
  <c r="T32" i="1"/>
  <c r="S24" i="1"/>
  <c r="U24" i="1"/>
  <c r="T24" i="1"/>
  <c r="V4" i="1"/>
  <c r="S4" i="1"/>
  <c r="U4" i="1"/>
  <c r="R4" i="1"/>
  <c r="R12" i="1"/>
  <c r="S12" i="1"/>
  <c r="T12" i="1"/>
  <c r="U12" i="1"/>
  <c r="N12" i="1"/>
  <c r="V12" i="1"/>
  <c r="P12" i="1"/>
  <c r="O12" i="1"/>
  <c r="Q12" i="1"/>
  <c r="W42" i="1"/>
  <c r="T42" i="1"/>
  <c r="S42" i="1"/>
  <c r="V42" i="1"/>
  <c r="U42" i="1"/>
  <c r="R10" i="1"/>
  <c r="W8" i="1"/>
  <c r="V16" i="1"/>
  <c r="W32" i="1"/>
  <c r="R44" i="1"/>
  <c r="S44" i="1"/>
  <c r="N44" i="1"/>
  <c r="V44" i="1"/>
  <c r="U44" i="1"/>
  <c r="O44" i="1"/>
  <c r="W44" i="1"/>
  <c r="P44" i="1"/>
  <c r="T44" i="1"/>
  <c r="Q44" i="1"/>
  <c r="T21" i="1"/>
  <c r="U21" i="1"/>
  <c r="S21" i="1"/>
  <c r="P18" i="1"/>
  <c r="T18" i="1"/>
  <c r="S18" i="1"/>
  <c r="U18" i="1"/>
  <c r="U20" i="1"/>
  <c r="S20" i="1"/>
  <c r="T20" i="1"/>
  <c r="W43" i="1"/>
  <c r="T9" i="1"/>
  <c r="N9" i="1"/>
  <c r="V9" i="1"/>
  <c r="S9" i="1"/>
  <c r="U9" i="1"/>
  <c r="W9" i="1"/>
  <c r="V7" i="1"/>
  <c r="S7" i="1"/>
  <c r="T7" i="1"/>
  <c r="U7" i="1"/>
  <c r="N43" i="1"/>
  <c r="T36" i="1"/>
  <c r="S36" i="1"/>
  <c r="V36" i="1"/>
  <c r="U36" i="1"/>
  <c r="W26" i="1"/>
  <c r="V26" i="1"/>
  <c r="U26" i="1"/>
  <c r="T26" i="1"/>
  <c r="S26" i="1"/>
  <c r="S28" i="1"/>
  <c r="T28" i="1"/>
  <c r="U28" i="1"/>
  <c r="V28" i="1"/>
  <c r="S10" i="1"/>
  <c r="T43" i="1"/>
  <c r="W21" i="1"/>
  <c r="W22" i="1"/>
  <c r="W24" i="1"/>
  <c r="O36" i="1"/>
  <c r="P36" i="1"/>
  <c r="N36" i="1"/>
  <c r="Q36" i="1"/>
  <c r="P9" i="1"/>
  <c r="O9" i="1"/>
  <c r="R9" i="1"/>
  <c r="Q9" i="1"/>
  <c r="Q30" i="1"/>
  <c r="P30" i="1"/>
  <c r="O30" i="1"/>
  <c r="N30" i="1"/>
  <c r="R30" i="1"/>
  <c r="N17" i="1"/>
  <c r="O17" i="1"/>
  <c r="R17" i="1"/>
  <c r="P17" i="1"/>
  <c r="Q17" i="1"/>
  <c r="R42" i="1"/>
  <c r="P42" i="1"/>
  <c r="N42" i="1"/>
  <c r="Q42" i="1"/>
  <c r="O42" i="1"/>
  <c r="Q26" i="1"/>
  <c r="R26" i="1"/>
  <c r="P26" i="1"/>
  <c r="O26" i="1"/>
  <c r="N26" i="1"/>
  <c r="R34" i="1"/>
  <c r="Q34" i="1"/>
  <c r="P34" i="1"/>
  <c r="O34" i="1"/>
  <c r="N34" i="1"/>
  <c r="Q19" i="1"/>
  <c r="O19" i="1"/>
  <c r="N19" i="1"/>
  <c r="R19" i="1"/>
  <c r="Q5" i="1"/>
  <c r="P5" i="1"/>
  <c r="O5" i="1"/>
  <c r="N5" i="1"/>
  <c r="R5" i="1"/>
  <c r="R8" i="1"/>
  <c r="Q8" i="1"/>
  <c r="P8" i="1"/>
  <c r="O8" i="1"/>
  <c r="N8" i="1"/>
  <c r="P29" i="1"/>
  <c r="O29" i="1"/>
  <c r="N29" i="1"/>
  <c r="Q29" i="1"/>
  <c r="R29" i="1"/>
  <c r="Q16" i="1"/>
  <c r="O16" i="1"/>
  <c r="N16" i="1"/>
  <c r="R20" i="1"/>
  <c r="Q20" i="1"/>
  <c r="P20" i="1"/>
  <c r="O20" i="1"/>
  <c r="N20" i="1"/>
  <c r="P4" i="1"/>
  <c r="O4" i="1"/>
  <c r="N4" i="1"/>
  <c r="Q4" i="1"/>
  <c r="Q7" i="1"/>
  <c r="P7" i="1"/>
  <c r="O7" i="1"/>
  <c r="N7" i="1"/>
  <c r="R7" i="1"/>
  <c r="N22" i="1"/>
  <c r="R22" i="1"/>
  <c r="P22" i="1"/>
  <c r="O22" i="1"/>
  <c r="Q22" i="1"/>
  <c r="O28" i="1"/>
  <c r="N28" i="1"/>
  <c r="P28" i="1"/>
  <c r="Q28" i="1"/>
  <c r="W2" i="1"/>
  <c r="P2" i="1"/>
  <c r="Q2" i="1"/>
  <c r="R21" i="1"/>
  <c r="Q21" i="1"/>
  <c r="P21" i="1"/>
  <c r="O21" i="1"/>
  <c r="N21" i="1"/>
  <c r="Q40" i="1"/>
  <c r="P40" i="1"/>
  <c r="O40" i="1"/>
  <c r="N40" i="1"/>
  <c r="R40" i="1"/>
  <c r="P24" i="1"/>
  <c r="N24" i="1"/>
  <c r="Q24" i="1"/>
  <c r="O24" i="1"/>
  <c r="Q32" i="1"/>
  <c r="P32" i="1"/>
  <c r="O32" i="1"/>
  <c r="N32" i="1"/>
  <c r="O18" i="1"/>
  <c r="N18" i="1"/>
  <c r="R18" i="1"/>
  <c r="Q18" i="1"/>
  <c r="P19" i="1"/>
  <c r="R16" i="1"/>
  <c r="R2" i="1"/>
  <c r="N2" i="1"/>
  <c r="T2" i="1"/>
  <c r="O2" i="1"/>
  <c r="T4" i="1"/>
  <c r="R28" i="1"/>
  <c r="R32" i="1"/>
  <c r="V45" i="1" l="1"/>
  <c r="V49" i="1" s="1"/>
  <c r="P45" i="1"/>
  <c r="P49" i="1" s="1"/>
  <c r="C60" i="1" s="1"/>
  <c r="Q45" i="1"/>
  <c r="C62" i="1" s="1"/>
  <c r="O45" i="1"/>
  <c r="O49" i="1" s="1"/>
  <c r="N45" i="1"/>
  <c r="N49" i="1" s="1"/>
  <c r="U45" i="1"/>
  <c r="U49" i="1" s="1"/>
  <c r="D58" i="1" s="1"/>
  <c r="R24" i="1"/>
  <c r="R36" i="1"/>
  <c r="W4" i="1"/>
  <c r="T5" i="1"/>
  <c r="T45" i="1" s="1"/>
  <c r="W5" i="1"/>
  <c r="W45" i="1" l="1"/>
  <c r="T49" i="1"/>
  <c r="C58" i="1" s="1"/>
  <c r="E58" i="1" s="1"/>
  <c r="Q49" i="1"/>
  <c r="D62" i="1" s="1"/>
  <c r="C64" i="1" l="1"/>
  <c r="W4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<sst xmlns="http://schemas.openxmlformats.org/spreadsheetml/2006/main" count="115" uniqueCount="98">
  <si>
    <t>How To Use This Spreadsheet</t>
  </si>
  <si>
    <t>How To Edit This Spreadsheet</t>
  </si>
  <si>
    <t>Enter your recipe data in Column B on the "Caramel Recipe Calcs" sheet.</t>
  </si>
  <si>
    <t xml:space="preserve">The spreadsheet is protected to prevent accidental changes to cells that contain formulas.  </t>
  </si>
  <si>
    <r>
      <t xml:space="preserve">Enter your yield amount in </t>
    </r>
    <r>
      <rPr>
        <b/>
        <sz val="14"/>
        <color theme="8" tint="-0.249977111117893"/>
        <rFont val="Calibri"/>
        <family val="2"/>
        <scheme val="minor"/>
      </rPr>
      <t xml:space="preserve">Cell B44 </t>
    </r>
    <r>
      <rPr>
        <sz val="11"/>
        <color theme="1"/>
        <rFont val="Calibri"/>
        <family val="2"/>
        <scheme val="minor"/>
      </rPr>
      <t>on the Recipe sheet.</t>
    </r>
  </si>
  <si>
    <r>
      <t xml:space="preserve">The password to unprotect the sheet is: </t>
    </r>
    <r>
      <rPr>
        <b/>
        <sz val="11"/>
        <color theme="1"/>
        <rFont val="Calibri"/>
        <family val="2"/>
        <scheme val="minor"/>
      </rPr>
      <t>change</t>
    </r>
  </si>
  <si>
    <t>Review the Composition Summary boxes in Cells N42 to W47 to evaluate your formula.</t>
  </si>
  <si>
    <t xml:space="preserve">If you use an ingredient that is not listed, you may add it by inserting a line.  </t>
  </si>
  <si>
    <t>Check Randy's Rules in Rows 50-57; if the cell is no longer white with black type, the formula entered does not meet the constraints of Randy's Rules.</t>
  </si>
  <si>
    <t>You will need to enter the data for your new ingredient in columns: D, E, F, H, I, J, K and L.</t>
  </si>
  <si>
    <t xml:space="preserve">Columns C, G, and M through W contain formulas that can be copied from the row above or below the inserted line.  </t>
  </si>
  <si>
    <t>Randy Hofberger is the principal at R&amp;D Candy Consultants. His industry experience includes time at  Nestlé Confections, Carnation Co., Ko-Pak and Ward-Johnston Confections.  He has taught a variety of industry seminars, including RCI short courses.</t>
  </si>
  <si>
    <t>Randy's Rules are general guidelines that apply to making caramel candies suitable for cutting and wrapping.</t>
  </si>
  <si>
    <t>Disclaimer: This spreadsheet is intended as a development tool.  Calculations result in theoretical formula composition.  This data is not suitable for nutrition labeling purposes.</t>
  </si>
  <si>
    <t>Designed by Galloway Company, 2023.</t>
  </si>
  <si>
    <t>Ingredients</t>
  </si>
  <si>
    <r>
      <t xml:space="preserve">Weight 
</t>
    </r>
    <r>
      <rPr>
        <sz val="11"/>
        <color rgb="FF000000"/>
        <rFont val="Calibri"/>
        <family val="2"/>
        <scheme val="minor"/>
      </rPr>
      <t>All ingredients must be in the same units (pounds, grams, kg, weight ounces)</t>
    </r>
  </si>
  <si>
    <r>
      <t xml:space="preserve">Calculated Weight Percent
</t>
    </r>
    <r>
      <rPr>
        <sz val="11"/>
        <color rgb="FF000000"/>
        <rFont val="Calibri"/>
        <family val="2"/>
        <scheme val="minor"/>
      </rPr>
      <t>w/w %</t>
    </r>
  </si>
  <si>
    <t>% total solids</t>
  </si>
  <si>
    <t>% MSNF</t>
  </si>
  <si>
    <t>% protein</t>
  </si>
  <si>
    <t>% total fat</t>
  </si>
  <si>
    <t>% milk fat</t>
  </si>
  <si>
    <t>% other fat</t>
  </si>
  <si>
    <t>% sucrose</t>
  </si>
  <si>
    <t>% corn syrup solids</t>
  </si>
  <si>
    <t>% lactose</t>
  </si>
  <si>
    <t>% moisture</t>
  </si>
  <si>
    <t>% TS</t>
  </si>
  <si>
    <t>% pro</t>
  </si>
  <si>
    <t>% fat</t>
  </si>
  <si>
    <t>% MF</t>
  </si>
  <si>
    <t>% OF</t>
  </si>
  <si>
    <t>% CSS</t>
  </si>
  <si>
    <t>% lac</t>
  </si>
  <si>
    <t>Water</t>
  </si>
  <si>
    <t>Sweeteners</t>
  </si>
  <si>
    <t>Sugar</t>
  </si>
  <si>
    <t>Brown sugar</t>
  </si>
  <si>
    <t>Honey</t>
  </si>
  <si>
    <t>molasses</t>
  </si>
  <si>
    <t>Corn syrup 36 DE</t>
  </si>
  <si>
    <t>Corn syrup 42 DE</t>
  </si>
  <si>
    <t>Corn syrup 52 DE</t>
  </si>
  <si>
    <t>Corn syrup 62 DE</t>
  </si>
  <si>
    <t>High Fructose Corn Syrup</t>
  </si>
  <si>
    <t>Invert syrup - 55% inverted</t>
  </si>
  <si>
    <t>Invert syrup - 92% inverted</t>
  </si>
  <si>
    <t>Dairy Ingredients</t>
  </si>
  <si>
    <t>Cream (36% fat)</t>
  </si>
  <si>
    <t>cream (40% fat)</t>
  </si>
  <si>
    <t>evaporated milk</t>
  </si>
  <si>
    <t>sweetened condensed whole milk</t>
  </si>
  <si>
    <t>sweetened condensed skim milk</t>
  </si>
  <si>
    <t>whole milk (single strength)</t>
  </si>
  <si>
    <t>non-fat dry milk (NFDM)</t>
  </si>
  <si>
    <t>cream powder</t>
  </si>
  <si>
    <t>Butter</t>
  </si>
  <si>
    <t>Alternate Fats</t>
  </si>
  <si>
    <t>Coconut oil</t>
  </si>
  <si>
    <t>Margarine</t>
  </si>
  <si>
    <t>Vegetable oil</t>
  </si>
  <si>
    <t>Palm oil</t>
  </si>
  <si>
    <t>Palm kernel oil</t>
  </si>
  <si>
    <t>Emulsifiers</t>
  </si>
  <si>
    <t>soy lecithin, dry</t>
  </si>
  <si>
    <t>soy lecithin, liquid</t>
  </si>
  <si>
    <t>mono- &amp; diglycerides</t>
  </si>
  <si>
    <t>Salts and pH control</t>
  </si>
  <si>
    <t>Salt</t>
  </si>
  <si>
    <t>Trisodium citrate</t>
  </si>
  <si>
    <t>Disodium phosphate</t>
  </si>
  <si>
    <t>Potassium sorbate</t>
  </si>
  <si>
    <t>Sodium Bicarbonate (baking soda)</t>
  </si>
  <si>
    <t>Flavorings</t>
  </si>
  <si>
    <t>Vanilla extract</t>
  </si>
  <si>
    <t>Cocoa powder 10/12</t>
  </si>
  <si>
    <t>Total Weight Before Cooking</t>
  </si>
  <si>
    <t>Total solids</t>
  </si>
  <si>
    <t>MSNF</t>
  </si>
  <si>
    <t>Protein</t>
  </si>
  <si>
    <t>Total Fat</t>
  </si>
  <si>
    <t>CSS</t>
  </si>
  <si>
    <t>Lactose</t>
  </si>
  <si>
    <t>Moisture</t>
  </si>
  <si>
    <t>Please enter Weight After Cooking</t>
  </si>
  <si>
    <t>Caramel Composition Before Cooking</t>
  </si>
  <si>
    <t>Yield %</t>
  </si>
  <si>
    <t>Caramel Composition After Cooking</t>
  </si>
  <si>
    <t>Randy's Rule #1: 10% more CSS than sucrose</t>
  </si>
  <si>
    <t>Sucrose</t>
  </si>
  <si>
    <t>Result</t>
  </si>
  <si>
    <t>Randy's Rule #2: 2.5-3% protein for good standup</t>
  </si>
  <si>
    <t xml:space="preserve">Randy's rule #3: Premix can contain up to 17% fat. </t>
  </si>
  <si>
    <t>Fat in premix</t>
  </si>
  <si>
    <t>Fat in caramel</t>
  </si>
  <si>
    <t xml:space="preserve"> Finished caramel should not exceed 22% fat.</t>
  </si>
  <si>
    <t>Randy's Rule #4: Premix should be 18-22% moisture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</si>
</sst>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10" fontId="2" fillId="2" borderId="6" xfId="0" applyNumberFormat="1" applyFont="1" applyFill="1" applyBorder="1"/>
    <xf numFmtId="0" fontId="2" fillId="0" borderId="0" xfId="0" applyFont="1"/>
    <xf numFmtId="10" fontId="2" fillId="0" borderId="6" xfId="0" applyNumberFormat="1" applyFont="1" applyBorder="1"/>
    <xf numFmtId="0" fontId="2" fillId="0" borderId="1" xfId="0" applyFont="1" applyBorder="1"/>
    <xf numFmtId="10" fontId="2" fillId="0" borderId="8" xfId="0" applyNumberFormat="1" applyFont="1" applyBorder="1"/>
    <xf numFmtId="10" fontId="2" fillId="0" borderId="0" xfId="0" applyNumberFormat="1" applyFont="1"/>
    <xf numFmtId="10" fontId="2" fillId="3" borderId="6" xfId="0" applyNumberFormat="1" applyFont="1" applyFill="1" applyBorder="1"/>
    <xf numFmtId="10" fontId="2" fillId="3" borderId="0" xfId="0" applyNumberFormat="1" applyFont="1" applyFill="1"/>
    <xf numFmtId="10" fontId="2" fillId="3" borderId="7" xfId="0" applyNumberFormat="1" applyFont="1" applyFill="1" applyBorder="1"/>
    <xf numFmtId="10" fontId="2" fillId="4" borderId="6" xfId="0" applyNumberFormat="1" applyFont="1" applyFill="1" applyBorder="1"/>
    <xf numFmtId="10" fontId="2" fillId="4" borderId="0" xfId="0" applyNumberFormat="1" applyFont="1" applyFill="1"/>
    <xf numFmtId="10" fontId="2" fillId="4" borderId="7" xfId="0" applyNumberFormat="1" applyFont="1" applyFill="1" applyBorder="1"/>
    <xf numFmtId="0" fontId="3" fillId="0" borderId="2" xfId="0" applyFont="1" applyBorder="1"/>
    <xf numFmtId="43" fontId="0" fillId="0" borderId="0" xfId="0" applyNumberFormat="1"/>
    <xf numFmtId="10" fontId="2" fillId="0" borderId="7" xfId="0" applyNumberFormat="1" applyFont="1" applyBorder="1"/>
    <xf numFmtId="10" fontId="0" fillId="0" borderId="0" xfId="0" applyNumberFormat="1"/>
    <xf numFmtId="10" fontId="0" fillId="0" borderId="0" xfId="1" applyNumberFormat="1" applyFont="1" applyFill="1"/>
    <xf numFmtId="10" fontId="2" fillId="0" borderId="1" xfId="0" applyNumberFormat="1" applyFont="1" applyBorder="1"/>
    <xf numFmtId="10" fontId="2" fillId="0" borderId="9" xfId="0" applyNumberFormat="1" applyFont="1" applyBorder="1"/>
    <xf numFmtId="0" fontId="4" fillId="0" borderId="0" xfId="0" applyFont="1"/>
    <xf numFmtId="0" fontId="2" fillId="2" borderId="6" xfId="0" applyFont="1" applyFill="1" applyBorder="1"/>
    <xf numFmtId="10" fontId="2" fillId="2" borderId="0" xfId="0" applyNumberFormat="1" applyFont="1" applyFill="1"/>
    <xf numFmtId="10" fontId="2" fillId="2" borderId="7" xfId="0" applyNumberFormat="1" applyFont="1" applyFill="1" applyBorder="1"/>
    <xf numFmtId="10" fontId="2" fillId="5" borderId="6" xfId="0" applyNumberFormat="1" applyFont="1" applyFill="1" applyBorder="1"/>
    <xf numFmtId="10" fontId="2" fillId="5" borderId="0" xfId="0" applyNumberFormat="1" applyFont="1" applyFill="1"/>
    <xf numFmtId="10" fontId="2" fillId="5" borderId="7" xfId="0" applyNumberFormat="1" applyFont="1" applyFill="1" applyBorder="1"/>
    <xf numFmtId="10" fontId="2" fillId="6" borderId="6" xfId="0" applyNumberFormat="1" applyFont="1" applyFill="1" applyBorder="1"/>
    <xf numFmtId="10" fontId="2" fillId="6" borderId="0" xfId="0" applyNumberFormat="1" applyFont="1" applyFill="1"/>
    <xf numFmtId="10" fontId="2" fillId="6" borderId="7" xfId="0" applyNumberFormat="1" applyFont="1" applyFill="1" applyBorder="1"/>
    <xf numFmtId="0" fontId="3" fillId="5" borderId="0" xfId="0" applyFont="1" applyFill="1"/>
    <xf numFmtId="0" fontId="3" fillId="3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6" borderId="0" xfId="0" applyFont="1" applyFill="1"/>
    <xf numFmtId="10" fontId="2" fillId="8" borderId="6" xfId="0" applyNumberFormat="1" applyFont="1" applyFill="1" applyBorder="1"/>
    <xf numFmtId="10" fontId="2" fillId="8" borderId="0" xfId="0" applyNumberFormat="1" applyFont="1" applyFill="1"/>
    <xf numFmtId="10" fontId="2" fillId="8" borderId="7" xfId="0" applyNumberFormat="1" applyFont="1" applyFill="1" applyBorder="1"/>
    <xf numFmtId="10" fontId="2" fillId="9" borderId="6" xfId="0" applyNumberFormat="1" applyFont="1" applyFill="1" applyBorder="1"/>
    <xf numFmtId="10" fontId="2" fillId="9" borderId="0" xfId="0" applyNumberFormat="1" applyFont="1" applyFill="1"/>
    <xf numFmtId="10" fontId="2" fillId="9" borderId="7" xfId="0" applyNumberFormat="1" applyFont="1" applyFill="1" applyBorder="1"/>
    <xf numFmtId="10" fontId="2" fillId="9" borderId="1" xfId="0" applyNumberFormat="1" applyFont="1" applyFill="1" applyBorder="1"/>
    <xf numFmtId="10" fontId="2" fillId="9" borderId="9" xfId="0" applyNumberFormat="1" applyFont="1" applyFill="1" applyBorder="1"/>
    <xf numFmtId="10" fontId="2" fillId="10" borderId="6" xfId="0" applyNumberFormat="1" applyFont="1" applyFill="1" applyBorder="1"/>
    <xf numFmtId="10" fontId="2" fillId="10" borderId="0" xfId="0" applyNumberFormat="1" applyFont="1" applyFill="1"/>
    <xf numFmtId="10" fontId="2" fillId="10" borderId="7" xfId="0" applyNumberFormat="1" applyFont="1" applyFill="1" applyBorder="1"/>
    <xf numFmtId="10" fontId="2" fillId="11" borderId="6" xfId="0" applyNumberFormat="1" applyFont="1" applyFill="1" applyBorder="1"/>
    <xf numFmtId="10" fontId="2" fillId="11" borderId="0" xfId="0" applyNumberFormat="1" applyFont="1" applyFill="1"/>
    <xf numFmtId="10" fontId="2" fillId="11" borderId="7" xfId="0" applyNumberFormat="1" applyFont="1" applyFill="1" applyBorder="1"/>
    <xf numFmtId="10" fontId="2" fillId="12" borderId="6" xfId="0" applyNumberFormat="1" applyFont="1" applyFill="1" applyBorder="1"/>
    <xf numFmtId="10" fontId="2" fillId="12" borderId="0" xfId="0" applyNumberFormat="1" applyFont="1" applyFill="1"/>
    <xf numFmtId="10" fontId="2" fillId="12" borderId="7" xfId="0" applyNumberFormat="1" applyFont="1" applyFill="1" applyBorder="1"/>
    <xf numFmtId="10" fontId="2" fillId="13" borderId="6" xfId="0" applyNumberFormat="1" applyFont="1" applyFill="1" applyBorder="1"/>
    <xf numFmtId="10" fontId="2" fillId="13" borderId="0" xfId="0" applyNumberFormat="1" applyFont="1" applyFill="1"/>
    <xf numFmtId="0" fontId="3" fillId="7" borderId="10" xfId="0" applyFont="1" applyFill="1" applyBorder="1"/>
    <xf numFmtId="10" fontId="2" fillId="7" borderId="10" xfId="0" applyNumberFormat="1" applyFont="1" applyFill="1" applyBorder="1"/>
    <xf numFmtId="10" fontId="2" fillId="7" borderId="11" xfId="0" applyNumberFormat="1" applyFont="1" applyFill="1" applyBorder="1"/>
    <xf numFmtId="10" fontId="2" fillId="7" borderId="12" xfId="0" applyNumberFormat="1" applyFont="1" applyFill="1" applyBorder="1"/>
    <xf numFmtId="10" fontId="2" fillId="9" borderId="8" xfId="0" applyNumberFormat="1" applyFont="1" applyFill="1" applyBorder="1"/>
    <xf numFmtId="10" fontId="2" fillId="8" borderId="8" xfId="0" applyNumberFormat="1" applyFont="1" applyFill="1" applyBorder="1"/>
    <xf numFmtId="10" fontId="2" fillId="8" borderId="1" xfId="0" applyNumberFormat="1" applyFont="1" applyFill="1" applyBorder="1"/>
    <xf numFmtId="10" fontId="2" fillId="8" borderId="9" xfId="0" applyNumberFormat="1" applyFont="1" applyFill="1" applyBorder="1"/>
    <xf numFmtId="0" fontId="2" fillId="0" borderId="14" xfId="0" applyFont="1" applyBorder="1"/>
    <xf numFmtId="10" fontId="2" fillId="0" borderId="15" xfId="0" applyNumberFormat="1" applyFont="1" applyBorder="1"/>
    <xf numFmtId="10" fontId="2" fillId="0" borderId="14" xfId="0" applyNumberFormat="1" applyFont="1" applyBorder="1"/>
    <xf numFmtId="10" fontId="2" fillId="0" borderId="13" xfId="0" applyNumberFormat="1" applyFont="1" applyBorder="1"/>
    <xf numFmtId="10" fontId="2" fillId="10" borderId="8" xfId="0" applyNumberFormat="1" applyFont="1" applyFill="1" applyBorder="1"/>
    <xf numFmtId="10" fontId="2" fillId="10" borderId="1" xfId="0" applyNumberFormat="1" applyFont="1" applyFill="1" applyBorder="1"/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/>
    </xf>
    <xf numFmtId="10" fontId="0" fillId="0" borderId="0" xfId="1" applyNumberFormat="1" applyFo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0" fontId="2" fillId="0" borderId="27" xfId="0" applyNumberFormat="1" applyFont="1" applyBorder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0" fontId="2" fillId="10" borderId="9" xfId="0" applyNumberFormat="1" applyFont="1" applyFill="1" applyBorder="1"/>
    <xf numFmtId="10" fontId="2" fillId="11" borderId="8" xfId="0" applyNumberFormat="1" applyFont="1" applyFill="1" applyBorder="1"/>
    <xf numFmtId="10" fontId="2" fillId="11" borderId="1" xfId="0" applyNumberFormat="1" applyFont="1" applyFill="1" applyBorder="1"/>
    <xf numFmtId="10" fontId="2" fillId="11" borderId="9" xfId="0" applyNumberFormat="1" applyFont="1" applyFill="1" applyBorder="1"/>
    <xf numFmtId="10" fontId="2" fillId="12" borderId="8" xfId="0" applyNumberFormat="1" applyFont="1" applyFill="1" applyBorder="1"/>
    <xf numFmtId="10" fontId="2" fillId="12" borderId="1" xfId="0" applyNumberFormat="1" applyFont="1" applyFill="1" applyBorder="1"/>
    <xf numFmtId="10" fontId="2" fillId="12" borderId="9" xfId="0" applyNumberFormat="1" applyFont="1" applyFill="1" applyBorder="1"/>
    <xf numFmtId="10" fontId="2" fillId="0" borderId="11" xfId="0" applyNumberFormat="1" applyFont="1" applyBorder="1"/>
    <xf numFmtId="10" fontId="2" fillId="13" borderId="7" xfId="0" applyNumberFormat="1" applyFont="1" applyFill="1" applyBorder="1"/>
    <xf numFmtId="10" fontId="2" fillId="13" borderId="28" xfId="0" applyNumberFormat="1" applyFont="1" applyFill="1" applyBorder="1"/>
    <xf numFmtId="10" fontId="2" fillId="0" borderId="15" xfId="1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164" fontId="0" fillId="0" borderId="20" xfId="1" applyNumberFormat="1" applyFont="1" applyBorder="1"/>
    <xf numFmtId="164" fontId="0" fillId="0" borderId="0" xfId="1" applyNumberFormat="1" applyFont="1" applyBorder="1"/>
    <xf numFmtId="164" fontId="0" fillId="0" borderId="21" xfId="1" applyNumberFormat="1" applyFont="1" applyBorder="1"/>
    <xf numFmtId="0" fontId="8" fillId="0" borderId="17" xfId="0" applyFont="1" applyBorder="1"/>
    <xf numFmtId="0" fontId="9" fillId="0" borderId="19" xfId="0" applyFont="1" applyBorder="1"/>
    <xf numFmtId="0" fontId="9" fillId="0" borderId="18" xfId="0" applyFont="1" applyBorder="1"/>
    <xf numFmtId="0" fontId="9" fillId="0" borderId="25" xfId="0" applyFont="1" applyBorder="1"/>
    <xf numFmtId="0" fontId="9" fillId="0" borderId="0" xfId="0" applyFont="1"/>
    <xf numFmtId="0" fontId="9" fillId="0" borderId="22" xfId="0" applyFont="1" applyBorder="1"/>
    <xf numFmtId="0" fontId="9" fillId="0" borderId="24" xfId="0" applyFont="1" applyBorder="1"/>
    <xf numFmtId="10" fontId="9" fillId="0" borderId="23" xfId="0" applyNumberFormat="1" applyFont="1" applyBorder="1"/>
    <xf numFmtId="10" fontId="9" fillId="0" borderId="26" xfId="1" applyNumberFormat="1" applyFont="1" applyBorder="1"/>
    <xf numFmtId="10" fontId="9" fillId="0" borderId="24" xfId="0" applyNumberFormat="1" applyFont="1" applyBorder="1"/>
    <xf numFmtId="0" fontId="9" fillId="0" borderId="17" xfId="0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top"/>
    </xf>
    <xf numFmtId="0" fontId="11" fillId="0" borderId="0" xfId="0" applyFont="1"/>
    <xf numFmtId="0" fontId="8" fillId="2" borderId="6" xfId="0" applyFont="1" applyFill="1" applyBorder="1"/>
    <xf numFmtId="43" fontId="8" fillId="3" borderId="6" xfId="0" applyNumberFormat="1" applyFont="1" applyFill="1" applyBorder="1"/>
    <xf numFmtId="43" fontId="8" fillId="5" borderId="6" xfId="0" applyNumberFormat="1" applyFont="1" applyFill="1" applyBorder="1"/>
    <xf numFmtId="43" fontId="8" fillId="4" borderId="6" xfId="0" applyNumberFormat="1" applyFont="1" applyFill="1" applyBorder="1"/>
    <xf numFmtId="43" fontId="8" fillId="6" borderId="6" xfId="0" applyNumberFormat="1" applyFont="1" applyFill="1" applyBorder="1"/>
    <xf numFmtId="43" fontId="8" fillId="7" borderId="12" xfId="0" applyNumberFormat="1" applyFont="1" applyFill="1" applyBorder="1"/>
    <xf numFmtId="0" fontId="14" fillId="0" borderId="0" xfId="0" applyFont="1"/>
    <xf numFmtId="0" fontId="8" fillId="0" borderId="15" xfId="0" applyFont="1" applyBorder="1" applyProtection="1">
      <protection locked="0"/>
    </xf>
    <xf numFmtId="43" fontId="8" fillId="0" borderId="6" xfId="0" applyNumberFormat="1" applyFont="1" applyBorder="1" applyProtection="1">
      <protection locked="0"/>
    </xf>
    <xf numFmtId="43" fontId="8" fillId="0" borderId="8" xfId="0" applyNumberFormat="1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7" fillId="0" borderId="22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4" xfId="0" applyFont="1" applyBorder="1"/>
    <xf numFmtId="0" fontId="0" fillId="0" borderId="0" xfId="0" applyAlignment="1">
      <alignment horizontal="right" vertical="top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5">
    <dxf>
      <font>
        <b/>
        <i val="0"/>
        <color theme="6" tint="-0.24994659260841701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theme="5" tint="-0.24994659260841701"/>
      </font>
      <fill>
        <patternFill>
          <bgColor rgb="FF00B0F0"/>
        </patternFill>
      </fill>
    </dxf>
    <dxf>
      <font>
        <b/>
        <i val="0"/>
        <color theme="7" tint="-0.24994659260841701"/>
      </font>
      <fill>
        <patternFill>
          <bgColor rgb="FFFF99FF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0E8B-40B4-435D-AFE4-E8902ECBCD2E}">
  <dimension ref="A1:F15"/>
  <sheetViews>
    <sheetView tabSelected="1" zoomScaleNormal="100" workbookViewId="0">
      <selection activeCell="G8" sqref="G8"/>
    </sheetView>
  </sheetViews>
  <sheetFormatPr defaultRowHeight="14.4" x14ac:dyDescent="0.3"/>
  <cols>
    <col min="1" max="1" width="4.44140625" style="109" customWidth="1"/>
    <col min="2" max="2" width="55.5546875" style="110" customWidth="1"/>
    <col min="3" max="4" width="4.33203125" style="110" customWidth="1"/>
    <col min="5" max="5" width="56.6640625" style="109" customWidth="1"/>
    <col min="6" max="6" width="5.44140625" customWidth="1"/>
    <col min="7" max="7" width="50" customWidth="1"/>
  </cols>
  <sheetData>
    <row r="1" spans="1:6" ht="55.5" customHeight="1" x14ac:dyDescent="0.3">
      <c r="A1" s="131" t="e" vm="1">
        <v>#VALUE!</v>
      </c>
      <c r="B1" s="131"/>
      <c r="C1" s="131"/>
      <c r="D1" s="131"/>
      <c r="E1" s="131"/>
    </row>
    <row r="4" spans="1:6" ht="15.6" x14ac:dyDescent="0.3">
      <c r="A4" s="132" t="s">
        <v>0</v>
      </c>
      <c r="B4" s="132"/>
      <c r="C4" s="111"/>
      <c r="D4" s="111"/>
      <c r="E4" s="132" t="s">
        <v>1</v>
      </c>
      <c r="F4" s="132"/>
    </row>
    <row r="5" spans="1:6" ht="28.8" x14ac:dyDescent="0.3">
      <c r="A5" s="109">
        <v>1</v>
      </c>
      <c r="B5" s="110" t="s">
        <v>2</v>
      </c>
      <c r="D5" s="110">
        <v>1</v>
      </c>
      <c r="E5" s="110" t="s">
        <v>3</v>
      </c>
    </row>
    <row r="6" spans="1:6" ht="18" x14ac:dyDescent="0.3">
      <c r="A6" s="109">
        <v>2</v>
      </c>
      <c r="B6" s="110" t="s">
        <v>4</v>
      </c>
      <c r="D6" s="110">
        <v>2</v>
      </c>
      <c r="E6" s="110" t="s">
        <v>5</v>
      </c>
    </row>
    <row r="7" spans="1:6" ht="28.8" x14ac:dyDescent="0.3">
      <c r="A7" s="109">
        <v>3</v>
      </c>
      <c r="B7" s="110" t="s">
        <v>6</v>
      </c>
      <c r="D7" s="110">
        <v>3</v>
      </c>
      <c r="E7" s="110" t="s">
        <v>7</v>
      </c>
    </row>
    <row r="8" spans="1:6" ht="43.2" x14ac:dyDescent="0.3">
      <c r="A8" s="109">
        <v>4</v>
      </c>
      <c r="B8" s="110" t="s">
        <v>8</v>
      </c>
      <c r="D8" s="110">
        <v>4</v>
      </c>
      <c r="E8" s="110" t="s">
        <v>9</v>
      </c>
    </row>
    <row r="9" spans="1:6" ht="28.8" x14ac:dyDescent="0.3">
      <c r="D9" s="110">
        <v>5</v>
      </c>
      <c r="E9" s="110" t="s">
        <v>10</v>
      </c>
    </row>
    <row r="10" spans="1:6" ht="15" thickBot="1" x14ac:dyDescent="0.35"/>
    <row r="11" spans="1:6" x14ac:dyDescent="0.3">
      <c r="B11" s="133" t="s">
        <v>11</v>
      </c>
      <c r="C11" s="134"/>
      <c r="D11" s="134"/>
      <c r="E11" s="135"/>
    </row>
    <row r="12" spans="1:6" x14ac:dyDescent="0.3">
      <c r="B12" s="136"/>
      <c r="C12" s="137"/>
      <c r="D12" s="137"/>
      <c r="E12" s="138"/>
    </row>
    <row r="13" spans="1:6" ht="21.75" customHeight="1" thickBot="1" x14ac:dyDescent="0.35">
      <c r="B13" s="139" t="s">
        <v>12</v>
      </c>
      <c r="C13" s="140"/>
      <c r="D13" s="140"/>
      <c r="E13" s="141"/>
    </row>
    <row r="14" spans="1:6" ht="34.5" customHeight="1" thickBot="1" x14ac:dyDescent="0.35">
      <c r="B14" s="128" t="s">
        <v>13</v>
      </c>
      <c r="C14" s="129"/>
      <c r="D14" s="129"/>
      <c r="E14" s="130"/>
    </row>
    <row r="15" spans="1:6" x14ac:dyDescent="0.3">
      <c r="E15" s="127" t="s">
        <v>14</v>
      </c>
    </row>
  </sheetData>
  <mergeCells count="6">
    <mergeCell ref="B14:E14"/>
    <mergeCell ref="A1:E1"/>
    <mergeCell ref="A4:B4"/>
    <mergeCell ref="E4:F4"/>
    <mergeCell ref="B11:E12"/>
    <mergeCell ref="B13:E13"/>
  </mergeCells>
  <pageMargins left="0.25" right="0.25" top="0.75" bottom="0.75" header="0.3" footer="0.3"/>
  <pageSetup orientation="landscape" verticalDpi="0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19E3-6BEC-4F60-A2D9-AD2F9BB55655}">
  <dimension ref="A1:Z64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5" sqref="K5"/>
    </sheetView>
  </sheetViews>
  <sheetFormatPr defaultColWidth="8.88671875" defaultRowHeight="14.4" x14ac:dyDescent="0.3"/>
  <cols>
    <col min="1" max="1" width="32.44140625" bestFit="1" customWidth="1"/>
    <col min="2" max="2" width="19" customWidth="1"/>
    <col min="3" max="3" width="14.44140625" customWidth="1"/>
    <col min="4" max="4" width="14.6640625" bestFit="1" customWidth="1"/>
    <col min="5" max="5" width="14.88671875" customWidth="1"/>
    <col min="6" max="6" width="10.44140625" customWidth="1"/>
    <col min="7" max="7" width="10.33203125" bestFit="1" customWidth="1"/>
    <col min="8" max="8" width="9.33203125" bestFit="1" customWidth="1"/>
    <col min="9" max="9" width="10.33203125" bestFit="1" customWidth="1"/>
    <col min="10" max="10" width="9.33203125" bestFit="1" customWidth="1"/>
    <col min="11" max="11" width="17.33203125" bestFit="1" customWidth="1"/>
    <col min="12" max="12" width="8.6640625" bestFit="1" customWidth="1"/>
    <col min="13" max="13" width="11" bestFit="1" customWidth="1"/>
    <col min="14" max="14" width="10.88671875" customWidth="1"/>
    <col min="20" max="20" width="9.6640625" bestFit="1" customWidth="1"/>
    <col min="21" max="22" width="9.6640625" customWidth="1"/>
    <col min="23" max="23" width="11" bestFit="1" customWidth="1"/>
    <col min="24" max="24" width="17" customWidth="1"/>
    <col min="25" max="25" width="9.88671875" customWidth="1"/>
    <col min="26" max="26" width="16.44140625" customWidth="1"/>
  </cols>
  <sheetData>
    <row r="1" spans="1:25" ht="72.599999999999994" thickBot="1" x14ac:dyDescent="0.35">
      <c r="A1" s="13" t="s">
        <v>15</v>
      </c>
      <c r="B1" s="77" t="s">
        <v>16</v>
      </c>
      <c r="C1" s="77" t="s">
        <v>17</v>
      </c>
      <c r="D1" s="78" t="s">
        <v>18</v>
      </c>
      <c r="E1" s="79" t="s">
        <v>19</v>
      </c>
      <c r="F1" s="79" t="s">
        <v>20</v>
      </c>
      <c r="G1" s="79" t="s">
        <v>21</v>
      </c>
      <c r="H1" s="79" t="s">
        <v>22</v>
      </c>
      <c r="I1" s="79" t="s">
        <v>23</v>
      </c>
      <c r="J1" s="79" t="s">
        <v>24</v>
      </c>
      <c r="K1" s="79" t="s">
        <v>25</v>
      </c>
      <c r="L1" s="79" t="s">
        <v>26</v>
      </c>
      <c r="M1" s="80" t="s">
        <v>27</v>
      </c>
      <c r="N1" s="78" t="s">
        <v>28</v>
      </c>
      <c r="O1" s="79" t="s">
        <v>19</v>
      </c>
      <c r="P1" s="79" t="s">
        <v>29</v>
      </c>
      <c r="Q1" s="79" t="s">
        <v>30</v>
      </c>
      <c r="R1" s="79" t="s">
        <v>31</v>
      </c>
      <c r="S1" s="79" t="s">
        <v>32</v>
      </c>
      <c r="T1" s="79" t="s">
        <v>24</v>
      </c>
      <c r="U1" s="79" t="s">
        <v>33</v>
      </c>
      <c r="V1" s="79" t="s">
        <v>34</v>
      </c>
      <c r="W1" s="80" t="s">
        <v>27</v>
      </c>
      <c r="X1" s="2"/>
      <c r="Y1" s="14"/>
    </row>
    <row r="2" spans="1:25" ht="16.2" thickTop="1" x14ac:dyDescent="0.3">
      <c r="A2" s="62" t="s">
        <v>35</v>
      </c>
      <c r="B2" s="120">
        <v>18</v>
      </c>
      <c r="C2" s="91">
        <f>B2/$B$45</f>
        <v>0.15113350125944586</v>
      </c>
      <c r="D2" s="63">
        <v>0</v>
      </c>
      <c r="E2" s="64">
        <v>0</v>
      </c>
      <c r="F2" s="64">
        <v>0</v>
      </c>
      <c r="G2" s="64">
        <v>0</v>
      </c>
      <c r="H2" s="64">
        <v>0</v>
      </c>
      <c r="I2" s="64">
        <v>0</v>
      </c>
      <c r="J2" s="64">
        <v>0</v>
      </c>
      <c r="K2" s="64">
        <v>0</v>
      </c>
      <c r="L2" s="64">
        <v>0</v>
      </c>
      <c r="M2" s="65">
        <f>1-D2</f>
        <v>1</v>
      </c>
      <c r="N2" s="63">
        <f>D2*C2</f>
        <v>0</v>
      </c>
      <c r="O2" s="64">
        <f>E2*C2</f>
        <v>0</v>
      </c>
      <c r="P2" s="64">
        <f>F2*C2</f>
        <v>0</v>
      </c>
      <c r="Q2" s="64">
        <f>G2*C2</f>
        <v>0</v>
      </c>
      <c r="R2" s="64">
        <f>H2*C2</f>
        <v>0</v>
      </c>
      <c r="S2" s="64">
        <f>I2*C2</f>
        <v>0</v>
      </c>
      <c r="T2" s="64">
        <f>J2*C2</f>
        <v>0</v>
      </c>
      <c r="U2" s="64">
        <f>K2*C2</f>
        <v>0</v>
      </c>
      <c r="V2" s="64">
        <f>L2*C2</f>
        <v>0</v>
      </c>
      <c r="W2" s="65">
        <f>M2*C2</f>
        <v>0.15113350125944586</v>
      </c>
      <c r="Y2" s="16"/>
    </row>
    <row r="3" spans="1:25" ht="15.6" x14ac:dyDescent="0.3">
      <c r="A3" s="32" t="s">
        <v>36</v>
      </c>
      <c r="B3" s="113"/>
      <c r="C3" s="21"/>
      <c r="D3" s="1"/>
      <c r="E3" s="22"/>
      <c r="F3" s="22"/>
      <c r="G3" s="22"/>
      <c r="H3" s="22"/>
      <c r="I3" s="22"/>
      <c r="J3" s="22"/>
      <c r="K3" s="22"/>
      <c r="L3" s="22"/>
      <c r="M3" s="23"/>
      <c r="N3" s="3"/>
      <c r="O3" s="6"/>
      <c r="P3" s="6"/>
      <c r="Q3" s="6"/>
      <c r="R3" s="6"/>
      <c r="S3" s="6"/>
      <c r="T3" s="6"/>
      <c r="U3" s="6"/>
      <c r="V3" s="6"/>
      <c r="W3" s="15"/>
      <c r="Y3" s="16"/>
    </row>
    <row r="4" spans="1:25" ht="15.6" x14ac:dyDescent="0.3">
      <c r="A4" s="2" t="s">
        <v>37</v>
      </c>
      <c r="B4" s="121">
        <v>8</v>
      </c>
      <c r="C4" s="3">
        <f t="shared" ref="C4:C14" si="0">B4/$B$45</f>
        <v>6.7170445004198151E-2</v>
      </c>
      <c r="D4" s="3">
        <v>1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1</v>
      </c>
      <c r="K4" s="6">
        <v>0</v>
      </c>
      <c r="L4" s="6">
        <v>0</v>
      </c>
      <c r="M4" s="15">
        <f>1-D4</f>
        <v>0</v>
      </c>
      <c r="N4" s="35">
        <f t="shared" ref="N4:N42" si="1">D4*C4</f>
        <v>6.7170445004198151E-2</v>
      </c>
      <c r="O4" s="36">
        <f t="shared" ref="O4:O42" si="2">E4*C4</f>
        <v>0</v>
      </c>
      <c r="P4" s="36">
        <f t="shared" ref="P4:P42" si="3">F4*C4</f>
        <v>0</v>
      </c>
      <c r="Q4" s="36">
        <f t="shared" ref="Q4:Q42" si="4">G4*C4</f>
        <v>0</v>
      </c>
      <c r="R4" s="36">
        <f>H4*C4</f>
        <v>0</v>
      </c>
      <c r="S4" s="36">
        <f>I4*C4</f>
        <v>0</v>
      </c>
      <c r="T4" s="36">
        <f>J4*C4</f>
        <v>6.7170445004198151E-2</v>
      </c>
      <c r="U4" s="36">
        <f>K4*C4</f>
        <v>0</v>
      </c>
      <c r="V4" s="36">
        <f>L4*C4</f>
        <v>0</v>
      </c>
      <c r="W4" s="37">
        <f>M4*C4</f>
        <v>0</v>
      </c>
      <c r="Y4" s="14"/>
    </row>
    <row r="5" spans="1:25" ht="15.6" x14ac:dyDescent="0.3">
      <c r="A5" s="2" t="s">
        <v>38</v>
      </c>
      <c r="B5" s="121"/>
      <c r="C5" s="3">
        <f t="shared" si="0"/>
        <v>0</v>
      </c>
      <c r="D5" s="3">
        <v>0.97250000000000003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0.91</v>
      </c>
      <c r="K5" s="6">
        <v>0</v>
      </c>
      <c r="L5" s="6">
        <v>0</v>
      </c>
      <c r="M5" s="15">
        <f t="shared" ref="M5:M14" si="5">1-D5</f>
        <v>2.7499999999999969E-2</v>
      </c>
      <c r="N5" s="35">
        <f t="shared" si="1"/>
        <v>0</v>
      </c>
      <c r="O5" s="36">
        <f t="shared" si="2"/>
        <v>0</v>
      </c>
      <c r="P5" s="36">
        <f t="shared" si="3"/>
        <v>0</v>
      </c>
      <c r="Q5" s="36">
        <f t="shared" si="4"/>
        <v>0</v>
      </c>
      <c r="R5" s="36">
        <f t="shared" ref="R5:R9" si="6">H5*C5</f>
        <v>0</v>
      </c>
      <c r="S5" s="36">
        <f t="shared" ref="S5:S8" si="7">I5*C5</f>
        <v>0</v>
      </c>
      <c r="T5" s="36">
        <f>J5*C5</f>
        <v>0</v>
      </c>
      <c r="U5" s="36">
        <f t="shared" ref="U5:U8" si="8">K5*C5</f>
        <v>0</v>
      </c>
      <c r="V5" s="36">
        <f t="shared" ref="V5:V8" si="9">L5*C5</f>
        <v>0</v>
      </c>
      <c r="W5" s="37">
        <f>M5*C5</f>
        <v>0</v>
      </c>
      <c r="X5" s="2"/>
      <c r="Y5" s="17"/>
    </row>
    <row r="6" spans="1:25" ht="15.6" x14ac:dyDescent="0.3">
      <c r="A6" s="2" t="s">
        <v>39</v>
      </c>
      <c r="B6" s="121"/>
      <c r="C6" s="3">
        <f t="shared" si="0"/>
        <v>0</v>
      </c>
      <c r="D6" s="3">
        <v>0.82399999999999995</v>
      </c>
      <c r="E6" s="6">
        <v>0</v>
      </c>
      <c r="F6" s="6">
        <v>3.0000000000000001E-3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15">
        <f t="shared" si="5"/>
        <v>0.17600000000000005</v>
      </c>
      <c r="N6" s="35">
        <f>D6*C6</f>
        <v>0</v>
      </c>
      <c r="O6" s="36">
        <f>E6*C6</f>
        <v>0</v>
      </c>
      <c r="P6" s="36">
        <f>F6*C6</f>
        <v>0</v>
      </c>
      <c r="Q6" s="36">
        <f>G6*C6</f>
        <v>0</v>
      </c>
      <c r="R6" s="36">
        <f>H6*C6</f>
        <v>0</v>
      </c>
      <c r="S6" s="36">
        <f>I6*C6</f>
        <v>0</v>
      </c>
      <c r="T6" s="36">
        <f>J6*C6</f>
        <v>0</v>
      </c>
      <c r="U6" s="36">
        <f>K6*C6</f>
        <v>0</v>
      </c>
      <c r="V6" s="36">
        <f>L6*C6</f>
        <v>0</v>
      </c>
      <c r="W6" s="37">
        <f>M6*C6</f>
        <v>0</v>
      </c>
      <c r="X6" s="2"/>
      <c r="Y6" s="17"/>
    </row>
    <row r="7" spans="1:25" ht="15.6" x14ac:dyDescent="0.3">
      <c r="A7" s="2" t="s">
        <v>40</v>
      </c>
      <c r="B7" s="121"/>
      <c r="C7" s="3">
        <f t="shared" si="0"/>
        <v>0</v>
      </c>
      <c r="D7" s="3">
        <v>0.78</v>
      </c>
      <c r="E7" s="6">
        <v>0</v>
      </c>
      <c r="F7" s="6">
        <v>0</v>
      </c>
      <c r="G7" s="6">
        <v>1E-3</v>
      </c>
      <c r="H7" s="6">
        <v>0</v>
      </c>
      <c r="I7" s="6">
        <v>1E-3</v>
      </c>
      <c r="J7" s="6">
        <v>0.2175</v>
      </c>
      <c r="K7" s="6">
        <v>0</v>
      </c>
      <c r="L7" s="6">
        <v>0</v>
      </c>
      <c r="M7" s="15">
        <f t="shared" si="5"/>
        <v>0.21999999999999997</v>
      </c>
      <c r="N7" s="35">
        <f t="shared" si="1"/>
        <v>0</v>
      </c>
      <c r="O7" s="36">
        <f t="shared" si="2"/>
        <v>0</v>
      </c>
      <c r="P7" s="36">
        <f t="shared" si="3"/>
        <v>0</v>
      </c>
      <c r="Q7" s="36">
        <f t="shared" si="4"/>
        <v>0</v>
      </c>
      <c r="R7" s="36">
        <f t="shared" si="6"/>
        <v>0</v>
      </c>
      <c r="S7" s="36">
        <f t="shared" si="7"/>
        <v>0</v>
      </c>
      <c r="T7" s="36">
        <f t="shared" ref="T7:T9" si="10">J7*C7</f>
        <v>0</v>
      </c>
      <c r="U7" s="36">
        <f t="shared" si="8"/>
        <v>0</v>
      </c>
      <c r="V7" s="36">
        <f t="shared" si="9"/>
        <v>0</v>
      </c>
      <c r="W7" s="37">
        <f t="shared" ref="W7:W9" si="11">M7*C7</f>
        <v>0</v>
      </c>
      <c r="Y7" s="14"/>
    </row>
    <row r="8" spans="1:25" ht="15.6" x14ac:dyDescent="0.3">
      <c r="A8" s="2" t="s">
        <v>41</v>
      </c>
      <c r="B8" s="121"/>
      <c r="C8" s="3">
        <f t="shared" si="0"/>
        <v>0</v>
      </c>
      <c r="D8" s="3">
        <v>0.80500000000000005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0.80500000000000005</v>
      </c>
      <c r="L8" s="6">
        <v>0</v>
      </c>
      <c r="M8" s="15">
        <f t="shared" si="5"/>
        <v>0.19499999999999995</v>
      </c>
      <c r="N8" s="35">
        <f t="shared" si="1"/>
        <v>0</v>
      </c>
      <c r="O8" s="36">
        <f t="shared" si="2"/>
        <v>0</v>
      </c>
      <c r="P8" s="36">
        <f t="shared" si="3"/>
        <v>0</v>
      </c>
      <c r="Q8" s="36">
        <f t="shared" si="4"/>
        <v>0</v>
      </c>
      <c r="R8" s="36">
        <f t="shared" si="6"/>
        <v>0</v>
      </c>
      <c r="S8" s="36">
        <f t="shared" si="7"/>
        <v>0</v>
      </c>
      <c r="T8" s="36">
        <f t="shared" si="10"/>
        <v>0</v>
      </c>
      <c r="U8" s="36">
        <f t="shared" si="8"/>
        <v>0</v>
      </c>
      <c r="V8" s="36">
        <f t="shared" si="9"/>
        <v>0</v>
      </c>
      <c r="W8" s="37">
        <f t="shared" si="11"/>
        <v>0</v>
      </c>
      <c r="X8" s="2"/>
    </row>
    <row r="9" spans="1:25" ht="15.6" x14ac:dyDescent="0.3">
      <c r="A9" s="2" t="s">
        <v>42</v>
      </c>
      <c r="B9" s="121">
        <v>20</v>
      </c>
      <c r="C9" s="3">
        <f t="shared" si="0"/>
        <v>0.16792611251049538</v>
      </c>
      <c r="D9" s="3">
        <v>0.80800000000000005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0.80800000000000005</v>
      </c>
      <c r="L9" s="6">
        <v>0</v>
      </c>
      <c r="M9" s="15">
        <f t="shared" si="5"/>
        <v>0.19199999999999995</v>
      </c>
      <c r="N9" s="35">
        <f>D9*C9</f>
        <v>0.13568429890848027</v>
      </c>
      <c r="O9" s="36">
        <f t="shared" si="2"/>
        <v>0</v>
      </c>
      <c r="P9" s="36">
        <f t="shared" si="3"/>
        <v>0</v>
      </c>
      <c r="Q9" s="36">
        <f t="shared" si="4"/>
        <v>0</v>
      </c>
      <c r="R9" s="36">
        <f t="shared" si="6"/>
        <v>0</v>
      </c>
      <c r="S9" s="36">
        <f t="shared" ref="S9" si="12">I9*C9</f>
        <v>0</v>
      </c>
      <c r="T9" s="36">
        <f t="shared" si="10"/>
        <v>0</v>
      </c>
      <c r="U9" s="36">
        <f t="shared" ref="U9" si="13">K9*C9</f>
        <v>0.13568429890848027</v>
      </c>
      <c r="V9" s="36">
        <f t="shared" ref="V9" si="14">L9*C9</f>
        <v>0</v>
      </c>
      <c r="W9" s="37">
        <f t="shared" si="11"/>
        <v>3.2241813602015106E-2</v>
      </c>
      <c r="X9" s="2"/>
    </row>
    <row r="10" spans="1:25" ht="15.6" x14ac:dyDescent="0.3">
      <c r="A10" s="2" t="s">
        <v>43</v>
      </c>
      <c r="B10" s="121"/>
      <c r="C10" s="3">
        <f t="shared" si="0"/>
        <v>0</v>
      </c>
      <c r="D10" s="3">
        <v>0.76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0.76</v>
      </c>
      <c r="L10" s="6">
        <v>0</v>
      </c>
      <c r="M10" s="15">
        <f t="shared" si="5"/>
        <v>0.24</v>
      </c>
      <c r="N10" s="35">
        <f t="shared" ref="N10:N14" si="15">D10*C10</f>
        <v>0</v>
      </c>
      <c r="O10" s="36">
        <f t="shared" ref="O10:O14" si="16">E10*C10</f>
        <v>0</v>
      </c>
      <c r="P10" s="36">
        <f t="shared" ref="P10:P14" si="17">F10*C10</f>
        <v>0</v>
      </c>
      <c r="Q10" s="36">
        <f t="shared" ref="Q10:Q14" si="18">G10*C10</f>
        <v>0</v>
      </c>
      <c r="R10" s="36">
        <f t="shared" ref="R10:R14" si="19">H10*C10</f>
        <v>0</v>
      </c>
      <c r="S10" s="36">
        <f t="shared" ref="S10:S14" si="20">I10*C10</f>
        <v>0</v>
      </c>
      <c r="T10" s="36">
        <f t="shared" ref="T10:T12" si="21">J10*C10</f>
        <v>0</v>
      </c>
      <c r="U10" s="36">
        <f t="shared" ref="U10:U14" si="22">K10*C10</f>
        <v>0</v>
      </c>
      <c r="V10" s="36">
        <f t="shared" ref="V10:V14" si="23">L10*C10</f>
        <v>0</v>
      </c>
      <c r="W10" s="37">
        <f t="shared" ref="W10:W14" si="24">M10*C10</f>
        <v>0</v>
      </c>
      <c r="X10" s="2"/>
    </row>
    <row r="11" spans="1:25" ht="15.6" x14ac:dyDescent="0.3">
      <c r="A11" s="2" t="s">
        <v>44</v>
      </c>
      <c r="B11" s="121"/>
      <c r="C11" s="3">
        <f t="shared" si="0"/>
        <v>0</v>
      </c>
      <c r="D11" s="3">
        <v>0.82</v>
      </c>
      <c r="E11" s="6">
        <v>0</v>
      </c>
      <c r="F11" s="6">
        <v>2.0000000000000001E-4</v>
      </c>
      <c r="G11" s="6">
        <v>0</v>
      </c>
      <c r="H11" s="6">
        <v>0</v>
      </c>
      <c r="I11" s="6">
        <v>0</v>
      </c>
      <c r="J11" s="6">
        <v>0</v>
      </c>
      <c r="K11" s="6">
        <v>0.82</v>
      </c>
      <c r="L11" s="6">
        <v>0</v>
      </c>
      <c r="M11" s="15">
        <f t="shared" si="5"/>
        <v>0.18000000000000005</v>
      </c>
      <c r="N11" s="35">
        <f t="shared" si="15"/>
        <v>0</v>
      </c>
      <c r="O11" s="36">
        <f t="shared" si="16"/>
        <v>0</v>
      </c>
      <c r="P11" s="36">
        <f t="shared" si="17"/>
        <v>0</v>
      </c>
      <c r="Q11" s="36">
        <f t="shared" si="18"/>
        <v>0</v>
      </c>
      <c r="R11" s="36">
        <f t="shared" si="19"/>
        <v>0</v>
      </c>
      <c r="S11" s="36">
        <f t="shared" si="20"/>
        <v>0</v>
      </c>
      <c r="T11" s="36">
        <f t="shared" si="21"/>
        <v>0</v>
      </c>
      <c r="U11" s="36">
        <f t="shared" si="22"/>
        <v>0</v>
      </c>
      <c r="V11" s="36">
        <f t="shared" si="23"/>
        <v>0</v>
      </c>
      <c r="W11" s="37">
        <f t="shared" si="24"/>
        <v>0</v>
      </c>
      <c r="X11" s="2"/>
    </row>
    <row r="12" spans="1:25" ht="15.6" x14ac:dyDescent="0.3">
      <c r="A12" s="2" t="s">
        <v>45</v>
      </c>
      <c r="B12" s="121">
        <v>6</v>
      </c>
      <c r="C12" s="3">
        <f t="shared" si="0"/>
        <v>5.0377833753148617E-2</v>
      </c>
      <c r="D12" s="3">
        <v>0.77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0.77</v>
      </c>
      <c r="L12" s="6">
        <v>0</v>
      </c>
      <c r="M12" s="15">
        <f t="shared" si="5"/>
        <v>0.22999999999999998</v>
      </c>
      <c r="N12" s="35">
        <f t="shared" si="15"/>
        <v>3.8790931989924435E-2</v>
      </c>
      <c r="O12" s="36">
        <f t="shared" si="16"/>
        <v>0</v>
      </c>
      <c r="P12" s="36">
        <f t="shared" si="17"/>
        <v>0</v>
      </c>
      <c r="Q12" s="36">
        <f t="shared" si="18"/>
        <v>0</v>
      </c>
      <c r="R12" s="36">
        <f t="shared" si="19"/>
        <v>0</v>
      </c>
      <c r="S12" s="36">
        <f t="shared" si="20"/>
        <v>0</v>
      </c>
      <c r="T12" s="36">
        <f t="shared" si="21"/>
        <v>0</v>
      </c>
      <c r="U12" s="36">
        <f t="shared" si="22"/>
        <v>3.8790931989924435E-2</v>
      </c>
      <c r="V12" s="36">
        <f t="shared" si="23"/>
        <v>0</v>
      </c>
      <c r="W12" s="37">
        <f t="shared" si="24"/>
        <v>1.158690176322418E-2</v>
      </c>
      <c r="X12" s="2"/>
    </row>
    <row r="13" spans="1:25" ht="15.6" x14ac:dyDescent="0.3">
      <c r="A13" s="2" t="s">
        <v>46</v>
      </c>
      <c r="B13" s="121"/>
      <c r="C13" s="3">
        <f t="shared" si="0"/>
        <v>0</v>
      </c>
      <c r="D13" s="3">
        <v>0.71499999999999997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f>D13*0.5</f>
        <v>0.35749999999999998</v>
      </c>
      <c r="K13" s="6">
        <v>0</v>
      </c>
      <c r="L13" s="6">
        <v>0</v>
      </c>
      <c r="M13" s="15">
        <f t="shared" si="5"/>
        <v>0.28500000000000003</v>
      </c>
      <c r="N13" s="35">
        <f t="shared" si="15"/>
        <v>0</v>
      </c>
      <c r="O13" s="36">
        <f t="shared" si="16"/>
        <v>0</v>
      </c>
      <c r="P13" s="36">
        <f t="shared" si="17"/>
        <v>0</v>
      </c>
      <c r="Q13" s="36">
        <f t="shared" si="18"/>
        <v>0</v>
      </c>
      <c r="R13" s="36">
        <f t="shared" si="19"/>
        <v>0</v>
      </c>
      <c r="S13" s="36">
        <f t="shared" si="20"/>
        <v>0</v>
      </c>
      <c r="T13" s="36">
        <f>J13*C13</f>
        <v>0</v>
      </c>
      <c r="U13" s="36">
        <f t="shared" si="22"/>
        <v>0</v>
      </c>
      <c r="V13" s="36">
        <f t="shared" si="23"/>
        <v>0</v>
      </c>
      <c r="W13" s="37">
        <f t="shared" si="24"/>
        <v>0</v>
      </c>
      <c r="X13" s="2"/>
    </row>
    <row r="14" spans="1:25" ht="15.6" x14ac:dyDescent="0.3">
      <c r="A14" s="4" t="s">
        <v>47</v>
      </c>
      <c r="B14" s="122"/>
      <c r="C14" s="76">
        <f t="shared" si="0"/>
        <v>0</v>
      </c>
      <c r="D14" s="5">
        <v>0.72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f>D14*0.08</f>
        <v>5.7599999999999998E-2</v>
      </c>
      <c r="K14" s="18">
        <v>0</v>
      </c>
      <c r="L14" s="18">
        <v>0</v>
      </c>
      <c r="M14" s="19">
        <f t="shared" si="5"/>
        <v>0.28000000000000003</v>
      </c>
      <c r="N14" s="59">
        <f t="shared" si="15"/>
        <v>0</v>
      </c>
      <c r="O14" s="60">
        <f t="shared" si="16"/>
        <v>0</v>
      </c>
      <c r="P14" s="60">
        <f t="shared" si="17"/>
        <v>0</v>
      </c>
      <c r="Q14" s="60">
        <f t="shared" si="18"/>
        <v>0</v>
      </c>
      <c r="R14" s="60">
        <f t="shared" si="19"/>
        <v>0</v>
      </c>
      <c r="S14" s="60">
        <f t="shared" si="20"/>
        <v>0</v>
      </c>
      <c r="T14" s="60">
        <f>J14*C14</f>
        <v>0</v>
      </c>
      <c r="U14" s="60">
        <f t="shared" si="22"/>
        <v>0</v>
      </c>
      <c r="V14" s="60">
        <f t="shared" si="23"/>
        <v>0</v>
      </c>
      <c r="W14" s="61">
        <f t="shared" si="24"/>
        <v>0</v>
      </c>
      <c r="X14" s="2"/>
    </row>
    <row r="15" spans="1:25" ht="15.6" x14ac:dyDescent="0.3">
      <c r="A15" s="31" t="s">
        <v>48</v>
      </c>
      <c r="B15" s="114"/>
      <c r="C15" s="7"/>
      <c r="D15" s="7"/>
      <c r="E15" s="8"/>
      <c r="F15" s="8"/>
      <c r="G15" s="8"/>
      <c r="H15" s="8"/>
      <c r="I15" s="8"/>
      <c r="J15" s="8"/>
      <c r="K15" s="8"/>
      <c r="L15" s="8"/>
      <c r="M15" s="9"/>
      <c r="N15" s="3"/>
      <c r="O15" s="6"/>
      <c r="P15" s="6"/>
      <c r="Q15" s="6"/>
      <c r="R15" s="6"/>
      <c r="S15" s="6"/>
      <c r="T15" s="6"/>
      <c r="U15" s="6"/>
      <c r="V15" s="6"/>
      <c r="W15" s="15"/>
      <c r="X15" s="2"/>
    </row>
    <row r="16" spans="1:25" ht="15.6" x14ac:dyDescent="0.3">
      <c r="A16" s="2" t="s">
        <v>49</v>
      </c>
      <c r="B16" s="121"/>
      <c r="C16" s="3">
        <f t="shared" ref="C16:C24" si="25">B16/$B$45</f>
        <v>0</v>
      </c>
      <c r="D16" s="3">
        <v>0.41</v>
      </c>
      <c r="E16" s="6">
        <v>0.05</v>
      </c>
      <c r="F16" s="6">
        <f>E16*0.35</f>
        <v>1.7499999999999998E-2</v>
      </c>
      <c r="G16" s="6">
        <f>H16+I16</f>
        <v>0.36</v>
      </c>
      <c r="H16" s="6">
        <v>0.36</v>
      </c>
      <c r="I16" s="6">
        <v>0</v>
      </c>
      <c r="J16" s="6">
        <v>0</v>
      </c>
      <c r="K16" s="6">
        <v>0</v>
      </c>
      <c r="L16" s="6">
        <f>E16*0.52</f>
        <v>2.6000000000000002E-2</v>
      </c>
      <c r="M16" s="15">
        <f t="shared" ref="M16:M27" si="26">1-D16</f>
        <v>0.59000000000000008</v>
      </c>
      <c r="N16" s="38">
        <f t="shared" si="1"/>
        <v>0</v>
      </c>
      <c r="O16" s="39">
        <f t="shared" si="2"/>
        <v>0</v>
      </c>
      <c r="P16" s="39">
        <f t="shared" si="3"/>
        <v>0</v>
      </c>
      <c r="Q16" s="39">
        <f t="shared" si="4"/>
        <v>0</v>
      </c>
      <c r="R16" s="39">
        <f t="shared" ref="R16:R24" si="27">H16*C16</f>
        <v>0</v>
      </c>
      <c r="S16" s="39">
        <f t="shared" ref="S16" si="28">I16*C16</f>
        <v>0</v>
      </c>
      <c r="T16" s="39">
        <f t="shared" ref="T16" si="29">J16*C16</f>
        <v>0</v>
      </c>
      <c r="U16" s="39">
        <f t="shared" ref="U16" si="30">K16*C16</f>
        <v>0</v>
      </c>
      <c r="V16" s="39">
        <f t="shared" ref="V16" si="31">L16*C16</f>
        <v>0</v>
      </c>
      <c r="W16" s="40">
        <f t="shared" ref="W16" si="32">M16*C16</f>
        <v>0</v>
      </c>
    </row>
    <row r="17" spans="1:26" ht="15.6" x14ac:dyDescent="0.3">
      <c r="A17" s="2" t="s">
        <v>50</v>
      </c>
      <c r="B17" s="121"/>
      <c r="C17" s="3">
        <f t="shared" si="25"/>
        <v>0</v>
      </c>
      <c r="D17" s="3">
        <v>0.45</v>
      </c>
      <c r="E17" s="6">
        <v>0.05</v>
      </c>
      <c r="F17" s="6">
        <f>E17*0.35</f>
        <v>1.7499999999999998E-2</v>
      </c>
      <c r="G17" s="6">
        <f t="shared" ref="G17:G44" si="33">H17+I17</f>
        <v>0.4</v>
      </c>
      <c r="H17" s="6">
        <v>0.4</v>
      </c>
      <c r="I17" s="6">
        <v>0</v>
      </c>
      <c r="J17" s="6">
        <v>0</v>
      </c>
      <c r="K17" s="6">
        <v>0</v>
      </c>
      <c r="L17" s="6">
        <f>E17*0.52</f>
        <v>2.6000000000000002E-2</v>
      </c>
      <c r="M17" s="15">
        <f t="shared" si="26"/>
        <v>0.55000000000000004</v>
      </c>
      <c r="N17" s="38">
        <f t="shared" si="1"/>
        <v>0</v>
      </c>
      <c r="O17" s="39">
        <f t="shared" si="2"/>
        <v>0</v>
      </c>
      <c r="P17" s="39">
        <f t="shared" si="3"/>
        <v>0</v>
      </c>
      <c r="Q17" s="39">
        <f t="shared" si="4"/>
        <v>0</v>
      </c>
      <c r="R17" s="39">
        <f t="shared" si="27"/>
        <v>0</v>
      </c>
      <c r="S17" s="39">
        <f t="shared" ref="S17:S24" si="34">I17*C17</f>
        <v>0</v>
      </c>
      <c r="T17" s="39">
        <f t="shared" ref="T17:T24" si="35">J17*C17</f>
        <v>0</v>
      </c>
      <c r="U17" s="39">
        <f t="shared" ref="U17:U24" si="36">K17*C17</f>
        <v>0</v>
      </c>
      <c r="V17" s="39">
        <f t="shared" ref="V17:V24" si="37">L17*C17</f>
        <v>0</v>
      </c>
      <c r="W17" s="40">
        <f t="shared" ref="W17:W24" si="38">M17*C17</f>
        <v>0</v>
      </c>
    </row>
    <row r="18" spans="1:26" ht="15.6" x14ac:dyDescent="0.3">
      <c r="A18" s="2" t="s">
        <v>51</v>
      </c>
      <c r="B18" s="121"/>
      <c r="C18" s="3">
        <f t="shared" si="25"/>
        <v>0</v>
      </c>
      <c r="D18" s="3">
        <v>0.23</v>
      </c>
      <c r="E18" s="6">
        <v>0.16500000000000001</v>
      </c>
      <c r="F18" s="6">
        <f t="shared" ref="F18:F24" si="39">E18*0.35</f>
        <v>5.7749999999999996E-2</v>
      </c>
      <c r="G18" s="6">
        <f t="shared" si="33"/>
        <v>6.5000000000000002E-2</v>
      </c>
      <c r="H18" s="6">
        <v>6.5000000000000002E-2</v>
      </c>
      <c r="I18" s="6">
        <v>0</v>
      </c>
      <c r="J18" s="6">
        <v>0</v>
      </c>
      <c r="K18" s="6">
        <v>0</v>
      </c>
      <c r="L18" s="6">
        <f t="shared" ref="L18:L24" si="40">E18*0.52</f>
        <v>8.5800000000000001E-2</v>
      </c>
      <c r="M18" s="15">
        <f>1-D18</f>
        <v>0.77</v>
      </c>
      <c r="N18" s="38">
        <f t="shared" si="1"/>
        <v>0</v>
      </c>
      <c r="O18" s="39">
        <f t="shared" si="2"/>
        <v>0</v>
      </c>
      <c r="P18" s="39">
        <f t="shared" si="3"/>
        <v>0</v>
      </c>
      <c r="Q18" s="39">
        <f t="shared" si="4"/>
        <v>0</v>
      </c>
      <c r="R18" s="39">
        <f t="shared" si="27"/>
        <v>0</v>
      </c>
      <c r="S18" s="39">
        <f t="shared" si="34"/>
        <v>0</v>
      </c>
      <c r="T18" s="39">
        <f t="shared" si="35"/>
        <v>0</v>
      </c>
      <c r="U18" s="39">
        <f t="shared" si="36"/>
        <v>0</v>
      </c>
      <c r="V18" s="39">
        <f t="shared" si="37"/>
        <v>0</v>
      </c>
      <c r="W18" s="40">
        <f t="shared" si="38"/>
        <v>0</v>
      </c>
    </row>
    <row r="19" spans="1:26" ht="15.6" x14ac:dyDescent="0.3">
      <c r="A19" s="2" t="s">
        <v>52</v>
      </c>
      <c r="B19" s="121">
        <v>42</v>
      </c>
      <c r="C19" s="3">
        <f t="shared" si="25"/>
        <v>0.3526448362720403</v>
      </c>
      <c r="D19" s="3">
        <v>0.73250000000000004</v>
      </c>
      <c r="E19" s="6">
        <v>0.2</v>
      </c>
      <c r="F19" s="6">
        <f t="shared" si="39"/>
        <v>6.9999999999999993E-2</v>
      </c>
      <c r="G19" s="6">
        <f t="shared" si="33"/>
        <v>8.2500000000000004E-2</v>
      </c>
      <c r="H19" s="6">
        <v>8.2500000000000004E-2</v>
      </c>
      <c r="I19" s="6">
        <v>0</v>
      </c>
      <c r="J19" s="6">
        <v>0.45</v>
      </c>
      <c r="K19" s="6">
        <v>0</v>
      </c>
      <c r="L19" s="6">
        <f t="shared" si="40"/>
        <v>0.10400000000000001</v>
      </c>
      <c r="M19" s="15">
        <f t="shared" ref="M19:M23" si="41">1-D19</f>
        <v>0.26749999999999996</v>
      </c>
      <c r="N19" s="38">
        <f t="shared" si="1"/>
        <v>0.25831234256926955</v>
      </c>
      <c r="O19" s="39">
        <f t="shared" si="2"/>
        <v>7.0528967254408062E-2</v>
      </c>
      <c r="P19" s="39">
        <f t="shared" si="3"/>
        <v>2.468513853904282E-2</v>
      </c>
      <c r="Q19" s="39">
        <f t="shared" si="4"/>
        <v>2.9093198992443326E-2</v>
      </c>
      <c r="R19" s="39">
        <f t="shared" si="27"/>
        <v>2.9093198992443326E-2</v>
      </c>
      <c r="S19" s="39">
        <f t="shared" si="34"/>
        <v>0</v>
      </c>
      <c r="T19" s="39">
        <f t="shared" si="35"/>
        <v>0.15869017632241814</v>
      </c>
      <c r="U19" s="39">
        <f t="shared" si="36"/>
        <v>0</v>
      </c>
      <c r="V19" s="39">
        <f t="shared" si="37"/>
        <v>3.6675062972292193E-2</v>
      </c>
      <c r="W19" s="40">
        <f t="shared" si="38"/>
        <v>9.4332493702770762E-2</v>
      </c>
    </row>
    <row r="20" spans="1:26" ht="15.6" x14ac:dyDescent="0.3">
      <c r="A20" s="2" t="s">
        <v>53</v>
      </c>
      <c r="B20" s="121"/>
      <c r="C20" s="3">
        <f t="shared" si="25"/>
        <v>0</v>
      </c>
      <c r="D20" s="3">
        <v>0.70250000000000001</v>
      </c>
      <c r="E20" s="6">
        <v>0.28000000000000003</v>
      </c>
      <c r="F20" s="6">
        <f t="shared" si="39"/>
        <v>9.8000000000000004E-2</v>
      </c>
      <c r="G20" s="6">
        <f t="shared" si="33"/>
        <v>2.5000000000000001E-3</v>
      </c>
      <c r="H20" s="6">
        <v>2.5000000000000001E-3</v>
      </c>
      <c r="I20" s="6">
        <v>0</v>
      </c>
      <c r="J20" s="6">
        <v>0.42</v>
      </c>
      <c r="K20" s="6">
        <v>0</v>
      </c>
      <c r="L20" s="6">
        <f t="shared" si="40"/>
        <v>0.14560000000000001</v>
      </c>
      <c r="M20" s="15">
        <f t="shared" si="41"/>
        <v>0.29749999999999999</v>
      </c>
      <c r="N20" s="38">
        <f t="shared" si="1"/>
        <v>0</v>
      </c>
      <c r="O20" s="39">
        <f t="shared" si="2"/>
        <v>0</v>
      </c>
      <c r="P20" s="39">
        <f t="shared" si="3"/>
        <v>0</v>
      </c>
      <c r="Q20" s="39">
        <f t="shared" si="4"/>
        <v>0</v>
      </c>
      <c r="R20" s="39">
        <f t="shared" si="27"/>
        <v>0</v>
      </c>
      <c r="S20" s="39">
        <f t="shared" si="34"/>
        <v>0</v>
      </c>
      <c r="T20" s="39">
        <f t="shared" si="35"/>
        <v>0</v>
      </c>
      <c r="U20" s="39">
        <f t="shared" si="36"/>
        <v>0</v>
      </c>
      <c r="V20" s="39">
        <f t="shared" si="37"/>
        <v>0</v>
      </c>
      <c r="W20" s="40">
        <f t="shared" si="38"/>
        <v>0</v>
      </c>
    </row>
    <row r="21" spans="1:26" ht="15.6" x14ac:dyDescent="0.3">
      <c r="A21" s="2" t="s">
        <v>54</v>
      </c>
      <c r="B21" s="121"/>
      <c r="C21" s="3">
        <f t="shared" si="25"/>
        <v>0</v>
      </c>
      <c r="D21" s="3">
        <v>0.123</v>
      </c>
      <c r="E21" s="6">
        <f>D21-H21</f>
        <v>8.8999999999999996E-2</v>
      </c>
      <c r="F21" s="6">
        <f t="shared" si="39"/>
        <v>3.1149999999999997E-2</v>
      </c>
      <c r="G21" s="6">
        <f t="shared" si="33"/>
        <v>3.4000000000000002E-2</v>
      </c>
      <c r="H21" s="6">
        <v>3.4000000000000002E-2</v>
      </c>
      <c r="I21" s="6">
        <v>0</v>
      </c>
      <c r="J21" s="6">
        <v>0</v>
      </c>
      <c r="K21" s="6">
        <v>0</v>
      </c>
      <c r="L21" s="6">
        <f t="shared" si="40"/>
        <v>4.6280000000000002E-2</v>
      </c>
      <c r="M21" s="15">
        <f t="shared" si="41"/>
        <v>0.877</v>
      </c>
      <c r="N21" s="38">
        <f t="shared" si="1"/>
        <v>0</v>
      </c>
      <c r="O21" s="39">
        <f t="shared" si="2"/>
        <v>0</v>
      </c>
      <c r="P21" s="39">
        <f t="shared" si="3"/>
        <v>0</v>
      </c>
      <c r="Q21" s="39">
        <f t="shared" si="4"/>
        <v>0</v>
      </c>
      <c r="R21" s="39">
        <f t="shared" si="27"/>
        <v>0</v>
      </c>
      <c r="S21" s="39">
        <f t="shared" si="34"/>
        <v>0</v>
      </c>
      <c r="T21" s="39">
        <f t="shared" si="35"/>
        <v>0</v>
      </c>
      <c r="U21" s="39">
        <f t="shared" si="36"/>
        <v>0</v>
      </c>
      <c r="V21" s="39">
        <f t="shared" si="37"/>
        <v>0</v>
      </c>
      <c r="W21" s="40">
        <f t="shared" si="38"/>
        <v>0</v>
      </c>
    </row>
    <row r="22" spans="1:26" ht="15.6" x14ac:dyDescent="0.3">
      <c r="A22" s="2" t="s">
        <v>55</v>
      </c>
      <c r="B22" s="121"/>
      <c r="C22" s="3">
        <f t="shared" si="25"/>
        <v>0</v>
      </c>
      <c r="D22" s="3">
        <v>0.97</v>
      </c>
      <c r="E22" s="6">
        <v>0.96799999999999997</v>
      </c>
      <c r="F22" s="6">
        <f>E22*0.35</f>
        <v>0.33879999999999999</v>
      </c>
      <c r="G22" s="6">
        <f t="shared" si="33"/>
        <v>2E-3</v>
      </c>
      <c r="H22" s="6">
        <v>2E-3</v>
      </c>
      <c r="I22" s="6">
        <v>0</v>
      </c>
      <c r="J22" s="6">
        <v>0</v>
      </c>
      <c r="K22" s="6">
        <v>0</v>
      </c>
      <c r="L22" s="6">
        <f>E22*0.52</f>
        <v>0.50336000000000003</v>
      </c>
      <c r="M22" s="15">
        <f t="shared" si="41"/>
        <v>3.0000000000000027E-2</v>
      </c>
      <c r="N22" s="38">
        <f t="shared" si="1"/>
        <v>0</v>
      </c>
      <c r="O22" s="39">
        <f t="shared" si="2"/>
        <v>0</v>
      </c>
      <c r="P22" s="39">
        <f t="shared" si="3"/>
        <v>0</v>
      </c>
      <c r="Q22" s="39">
        <f t="shared" si="4"/>
        <v>0</v>
      </c>
      <c r="R22" s="39">
        <f t="shared" si="27"/>
        <v>0</v>
      </c>
      <c r="S22" s="39">
        <f t="shared" si="34"/>
        <v>0</v>
      </c>
      <c r="T22" s="39">
        <f t="shared" si="35"/>
        <v>0</v>
      </c>
      <c r="U22" s="39">
        <f t="shared" si="36"/>
        <v>0</v>
      </c>
      <c r="V22" s="39">
        <f t="shared" si="37"/>
        <v>0</v>
      </c>
      <c r="W22" s="40">
        <f t="shared" si="38"/>
        <v>0</v>
      </c>
    </row>
    <row r="23" spans="1:26" ht="15.6" x14ac:dyDescent="0.3">
      <c r="A23" s="2" t="s">
        <v>56</v>
      </c>
      <c r="B23" s="121">
        <v>5</v>
      </c>
      <c r="C23" s="3">
        <f t="shared" si="25"/>
        <v>4.1981528127623846E-2</v>
      </c>
      <c r="D23" s="3">
        <v>0.97</v>
      </c>
      <c r="E23" s="6">
        <f>D23-H23</f>
        <v>0.25</v>
      </c>
      <c r="F23" s="6">
        <f>E23*0.35</f>
        <v>8.7499999999999994E-2</v>
      </c>
      <c r="G23" s="6">
        <v>0.72</v>
      </c>
      <c r="H23" s="6">
        <v>0.72</v>
      </c>
      <c r="I23" s="6">
        <v>0</v>
      </c>
      <c r="J23" s="6">
        <v>0</v>
      </c>
      <c r="K23" s="6">
        <v>0</v>
      </c>
      <c r="L23" s="6">
        <f>E23*0.52</f>
        <v>0.13</v>
      </c>
      <c r="M23" s="15">
        <f t="shared" si="41"/>
        <v>3.0000000000000027E-2</v>
      </c>
      <c r="N23" s="38">
        <f t="shared" si="1"/>
        <v>4.0722082283795133E-2</v>
      </c>
      <c r="O23" s="39">
        <f t="shared" ref="O23" si="42">E23*C23</f>
        <v>1.0495382031905962E-2</v>
      </c>
      <c r="P23" s="39">
        <f t="shared" ref="P23" si="43">F23*C23</f>
        <v>3.6733837111670863E-3</v>
      </c>
      <c r="Q23" s="39">
        <f t="shared" ref="Q23" si="44">G23*C23</f>
        <v>3.0226700251889168E-2</v>
      </c>
      <c r="R23" s="39">
        <f t="shared" ref="R23" si="45">H23*C23</f>
        <v>3.0226700251889168E-2</v>
      </c>
      <c r="S23" s="39">
        <f t="shared" ref="S23" si="46">I23*C23</f>
        <v>0</v>
      </c>
      <c r="T23" s="39">
        <f t="shared" ref="T23" si="47">J23*C23</f>
        <v>0</v>
      </c>
      <c r="U23" s="39">
        <f t="shared" ref="U23" si="48">K23*C23</f>
        <v>0</v>
      </c>
      <c r="V23" s="39">
        <f t="shared" ref="V23" si="49">L23*C23</f>
        <v>5.4575986565911002E-3</v>
      </c>
      <c r="W23" s="40">
        <f t="shared" si="38"/>
        <v>1.2594458438287164E-3</v>
      </c>
    </row>
    <row r="24" spans="1:26" ht="15.6" x14ac:dyDescent="0.3">
      <c r="A24" s="4" t="s">
        <v>57</v>
      </c>
      <c r="B24" s="122">
        <v>12</v>
      </c>
      <c r="C24" s="5">
        <f t="shared" si="25"/>
        <v>0.10075566750629723</v>
      </c>
      <c r="D24" s="5">
        <v>0.81</v>
      </c>
      <c r="E24" s="18">
        <v>0.01</v>
      </c>
      <c r="F24" s="18">
        <f t="shared" si="39"/>
        <v>3.4999999999999996E-3</v>
      </c>
      <c r="G24" s="18">
        <f t="shared" si="33"/>
        <v>0.8</v>
      </c>
      <c r="H24" s="18">
        <v>0.8</v>
      </c>
      <c r="I24" s="18">
        <v>0</v>
      </c>
      <c r="J24" s="18">
        <v>0</v>
      </c>
      <c r="K24" s="18">
        <v>0</v>
      </c>
      <c r="L24" s="18">
        <f t="shared" si="40"/>
        <v>5.2000000000000006E-3</v>
      </c>
      <c r="M24" s="19">
        <f t="shared" si="26"/>
        <v>0.18999999999999995</v>
      </c>
      <c r="N24" s="58">
        <f t="shared" si="1"/>
        <v>8.1612090680100766E-2</v>
      </c>
      <c r="O24" s="41">
        <f t="shared" si="2"/>
        <v>1.0075566750629723E-3</v>
      </c>
      <c r="P24" s="41">
        <f t="shared" si="3"/>
        <v>3.5264483627204027E-4</v>
      </c>
      <c r="Q24" s="41">
        <f t="shared" si="4"/>
        <v>8.0604534005037795E-2</v>
      </c>
      <c r="R24" s="41">
        <f t="shared" si="27"/>
        <v>8.0604534005037795E-2</v>
      </c>
      <c r="S24" s="41">
        <f t="shared" si="34"/>
        <v>0</v>
      </c>
      <c r="T24" s="41">
        <f t="shared" si="35"/>
        <v>0</v>
      </c>
      <c r="U24" s="41">
        <f t="shared" si="36"/>
        <v>0</v>
      </c>
      <c r="V24" s="41">
        <f t="shared" si="37"/>
        <v>5.239294710327457E-4</v>
      </c>
      <c r="W24" s="42">
        <f t="shared" si="38"/>
        <v>1.9143576826196468E-2</v>
      </c>
    </row>
    <row r="25" spans="1:26" ht="15.6" x14ac:dyDescent="0.3">
      <c r="A25" s="30" t="s">
        <v>58</v>
      </c>
      <c r="B25" s="115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6"/>
      <c r="N25" s="3"/>
      <c r="O25" s="6"/>
      <c r="P25" s="6"/>
      <c r="Q25" s="6"/>
      <c r="R25" s="6"/>
      <c r="S25" s="6"/>
      <c r="T25" s="6"/>
      <c r="U25" s="6"/>
      <c r="V25" s="6"/>
      <c r="W25" s="15"/>
    </row>
    <row r="26" spans="1:26" ht="15.6" x14ac:dyDescent="0.3">
      <c r="A26" s="2" t="s">
        <v>59</v>
      </c>
      <c r="B26" s="121"/>
      <c r="C26" s="3">
        <f>B26/$B$45</f>
        <v>0</v>
      </c>
      <c r="D26" s="3">
        <v>1</v>
      </c>
      <c r="E26" s="6">
        <v>0</v>
      </c>
      <c r="F26" s="6">
        <v>0</v>
      </c>
      <c r="G26" s="6">
        <f t="shared" si="33"/>
        <v>1</v>
      </c>
      <c r="H26" s="6">
        <v>0</v>
      </c>
      <c r="I26" s="6">
        <v>1</v>
      </c>
      <c r="J26" s="6">
        <v>0</v>
      </c>
      <c r="K26" s="6">
        <v>0</v>
      </c>
      <c r="L26" s="6">
        <v>0</v>
      </c>
      <c r="M26" s="15">
        <f t="shared" si="26"/>
        <v>0</v>
      </c>
      <c r="N26" s="43">
        <f t="shared" si="1"/>
        <v>0</v>
      </c>
      <c r="O26" s="44">
        <f t="shared" si="2"/>
        <v>0</v>
      </c>
      <c r="P26" s="44">
        <f t="shared" si="3"/>
        <v>0</v>
      </c>
      <c r="Q26" s="44">
        <f t="shared" si="4"/>
        <v>0</v>
      </c>
      <c r="R26" s="44">
        <f>H26*C26</f>
        <v>0</v>
      </c>
      <c r="S26" s="44">
        <f t="shared" ref="S26:S27" si="50">I26*C26</f>
        <v>0</v>
      </c>
      <c r="T26" s="44">
        <f t="shared" ref="T26:T27" si="51">J26*C26</f>
        <v>0</v>
      </c>
      <c r="U26" s="44">
        <f t="shared" ref="U26:U27" si="52">K26*C26</f>
        <v>0</v>
      </c>
      <c r="V26" s="44">
        <f t="shared" ref="V26:V27" si="53">L26*C26</f>
        <v>0</v>
      </c>
      <c r="W26" s="45">
        <f t="shared" ref="W26:W27" si="54">M26*C26</f>
        <v>0</v>
      </c>
      <c r="X26" s="2"/>
    </row>
    <row r="27" spans="1:26" ht="15.6" x14ac:dyDescent="0.3">
      <c r="A27" s="2" t="s">
        <v>60</v>
      </c>
      <c r="B27" s="121"/>
      <c r="C27" s="3">
        <f>B27/$B$45</f>
        <v>0</v>
      </c>
      <c r="D27" s="3">
        <v>0.82499999999999996</v>
      </c>
      <c r="E27" s="6">
        <v>2.5000000000000001E-3</v>
      </c>
      <c r="F27" s="6">
        <v>0</v>
      </c>
      <c r="G27" s="6">
        <v>0.80249999999999999</v>
      </c>
      <c r="H27" s="6">
        <v>0</v>
      </c>
      <c r="I27" s="6">
        <v>0.80249999999999999</v>
      </c>
      <c r="J27" s="6">
        <v>0</v>
      </c>
      <c r="K27" s="6">
        <v>0</v>
      </c>
      <c r="L27" s="6">
        <v>1.6999999999999999E-3</v>
      </c>
      <c r="M27" s="15">
        <f t="shared" si="26"/>
        <v>0.17500000000000004</v>
      </c>
      <c r="N27" s="43">
        <f t="shared" si="1"/>
        <v>0</v>
      </c>
      <c r="O27" s="44">
        <f t="shared" si="2"/>
        <v>0</v>
      </c>
      <c r="P27" s="44">
        <f t="shared" ref="P27" si="55">F27*C27</f>
        <v>0</v>
      </c>
      <c r="Q27" s="44">
        <f t="shared" ref="Q27" si="56">G27*C27</f>
        <v>0</v>
      </c>
      <c r="R27" s="44">
        <f>H27*C27</f>
        <v>0</v>
      </c>
      <c r="S27" s="44">
        <f t="shared" si="50"/>
        <v>0</v>
      </c>
      <c r="T27" s="44">
        <f t="shared" si="51"/>
        <v>0</v>
      </c>
      <c r="U27" s="44">
        <f t="shared" si="52"/>
        <v>0</v>
      </c>
      <c r="V27" s="44">
        <f t="shared" si="53"/>
        <v>0</v>
      </c>
      <c r="W27" s="45">
        <f t="shared" si="54"/>
        <v>0</v>
      </c>
      <c r="X27" s="2"/>
    </row>
    <row r="28" spans="1:26" ht="15.6" x14ac:dyDescent="0.3">
      <c r="A28" s="2" t="s">
        <v>61</v>
      </c>
      <c r="B28" s="121">
        <v>7</v>
      </c>
      <c r="C28" s="3">
        <f>B28/$B$45</f>
        <v>5.8774139378673387E-2</v>
      </c>
      <c r="D28" s="3">
        <v>1</v>
      </c>
      <c r="E28" s="6">
        <v>0</v>
      </c>
      <c r="F28" s="6">
        <v>0</v>
      </c>
      <c r="G28" s="6">
        <f t="shared" si="33"/>
        <v>1</v>
      </c>
      <c r="H28" s="6">
        <v>0</v>
      </c>
      <c r="I28" s="6">
        <v>1</v>
      </c>
      <c r="J28" s="6">
        <v>0</v>
      </c>
      <c r="K28" s="6">
        <v>0</v>
      </c>
      <c r="L28" s="6">
        <v>0</v>
      </c>
      <c r="M28" s="15">
        <f t="shared" ref="M28:M40" si="57">1-D28</f>
        <v>0</v>
      </c>
      <c r="N28" s="43">
        <f t="shared" si="1"/>
        <v>5.8774139378673387E-2</v>
      </c>
      <c r="O28" s="44">
        <f t="shared" si="2"/>
        <v>0</v>
      </c>
      <c r="P28" s="44">
        <f t="shared" si="3"/>
        <v>0</v>
      </c>
      <c r="Q28" s="44">
        <f t="shared" si="4"/>
        <v>5.8774139378673387E-2</v>
      </c>
      <c r="R28" s="44">
        <f>H28*C28</f>
        <v>0</v>
      </c>
      <c r="S28" s="44">
        <f t="shared" ref="S28:S30" si="58">I28*C28</f>
        <v>5.8774139378673387E-2</v>
      </c>
      <c r="T28" s="44">
        <f t="shared" ref="T28:T30" si="59">J28*C28</f>
        <v>0</v>
      </c>
      <c r="U28" s="44">
        <f t="shared" ref="U28:U30" si="60">K28*C28</f>
        <v>0</v>
      </c>
      <c r="V28" s="44">
        <f t="shared" ref="V28:V30" si="61">L28*C28</f>
        <v>0</v>
      </c>
      <c r="W28" s="45">
        <f t="shared" ref="W28:W30" si="62">M28*C28</f>
        <v>0</v>
      </c>
      <c r="Y28" s="16"/>
      <c r="Z28" s="20"/>
    </row>
    <row r="29" spans="1:26" ht="15.6" x14ac:dyDescent="0.3">
      <c r="A29" s="2" t="s">
        <v>62</v>
      </c>
      <c r="B29" s="121"/>
      <c r="C29" s="3">
        <f>B29/$B$45</f>
        <v>0</v>
      </c>
      <c r="D29" s="3">
        <v>1</v>
      </c>
      <c r="E29" s="6">
        <v>0</v>
      </c>
      <c r="F29" s="6">
        <v>0</v>
      </c>
      <c r="G29" s="6">
        <f t="shared" si="33"/>
        <v>1</v>
      </c>
      <c r="H29" s="6">
        <v>0</v>
      </c>
      <c r="I29" s="6">
        <v>1</v>
      </c>
      <c r="J29" s="6">
        <v>0</v>
      </c>
      <c r="K29" s="6">
        <v>0</v>
      </c>
      <c r="L29" s="6">
        <v>0</v>
      </c>
      <c r="M29" s="15">
        <f t="shared" si="57"/>
        <v>0</v>
      </c>
      <c r="N29" s="43">
        <f t="shared" si="1"/>
        <v>0</v>
      </c>
      <c r="O29" s="44">
        <f t="shared" si="2"/>
        <v>0</v>
      </c>
      <c r="P29" s="44">
        <f t="shared" si="3"/>
        <v>0</v>
      </c>
      <c r="Q29" s="44">
        <f t="shared" si="4"/>
        <v>0</v>
      </c>
      <c r="R29" s="44">
        <f t="shared" ref="R29:R30" si="63">H29*C29</f>
        <v>0</v>
      </c>
      <c r="S29" s="44">
        <f t="shared" si="58"/>
        <v>0</v>
      </c>
      <c r="T29" s="44">
        <f t="shared" si="59"/>
        <v>0</v>
      </c>
      <c r="U29" s="44">
        <f t="shared" si="60"/>
        <v>0</v>
      </c>
      <c r="V29" s="44">
        <f t="shared" si="61"/>
        <v>0</v>
      </c>
      <c r="W29" s="45">
        <f t="shared" si="62"/>
        <v>0</v>
      </c>
      <c r="Y29" s="16"/>
      <c r="Z29" s="20"/>
    </row>
    <row r="30" spans="1:26" ht="15.6" x14ac:dyDescent="0.3">
      <c r="A30" s="4" t="s">
        <v>63</v>
      </c>
      <c r="B30" s="122"/>
      <c r="C30" s="5">
        <f>B30/$B$45</f>
        <v>0</v>
      </c>
      <c r="D30" s="5">
        <v>1</v>
      </c>
      <c r="E30" s="18">
        <v>0</v>
      </c>
      <c r="F30" s="18">
        <v>0</v>
      </c>
      <c r="G30" s="18">
        <f t="shared" si="33"/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9">
        <f t="shared" si="57"/>
        <v>0</v>
      </c>
      <c r="N30" s="66">
        <f t="shared" si="1"/>
        <v>0</v>
      </c>
      <c r="O30" s="67">
        <f t="shared" si="2"/>
        <v>0</v>
      </c>
      <c r="P30" s="67">
        <f t="shared" si="3"/>
        <v>0</v>
      </c>
      <c r="Q30" s="67">
        <f t="shared" si="4"/>
        <v>0</v>
      </c>
      <c r="R30" s="67">
        <f t="shared" si="63"/>
        <v>0</v>
      </c>
      <c r="S30" s="67">
        <f t="shared" si="58"/>
        <v>0</v>
      </c>
      <c r="T30" s="67">
        <f t="shared" si="59"/>
        <v>0</v>
      </c>
      <c r="U30" s="67">
        <f t="shared" si="60"/>
        <v>0</v>
      </c>
      <c r="V30" s="67">
        <f t="shared" si="61"/>
        <v>0</v>
      </c>
      <c r="W30" s="81">
        <f t="shared" si="62"/>
        <v>0</v>
      </c>
      <c r="Y30" s="16"/>
      <c r="Z30" s="20"/>
    </row>
    <row r="31" spans="1:26" ht="15.6" x14ac:dyDescent="0.3">
      <c r="A31" s="33" t="s">
        <v>64</v>
      </c>
      <c r="B31" s="116"/>
      <c r="C31" s="10"/>
      <c r="D31" s="10"/>
      <c r="E31" s="11"/>
      <c r="F31" s="11"/>
      <c r="G31" s="11"/>
      <c r="H31" s="11"/>
      <c r="I31" s="11"/>
      <c r="J31" s="11"/>
      <c r="K31" s="11"/>
      <c r="L31" s="11"/>
      <c r="M31" s="12"/>
      <c r="N31" s="3"/>
      <c r="O31" s="6"/>
      <c r="P31" s="6"/>
      <c r="Q31" s="6"/>
      <c r="R31" s="6"/>
      <c r="S31" s="6"/>
      <c r="T31" s="6"/>
      <c r="U31" s="6"/>
      <c r="V31" s="6"/>
      <c r="W31" s="15"/>
      <c r="Y31" s="16"/>
      <c r="Z31" s="20"/>
    </row>
    <row r="32" spans="1:26" ht="15.6" x14ac:dyDescent="0.3">
      <c r="A32" s="2" t="s">
        <v>65</v>
      </c>
      <c r="B32" s="121">
        <v>0.5</v>
      </c>
      <c r="C32" s="3">
        <f>B32/$B$45</f>
        <v>4.1981528127623844E-3</v>
      </c>
      <c r="D32" s="3">
        <v>0.99</v>
      </c>
      <c r="E32" s="6">
        <v>0</v>
      </c>
      <c r="F32" s="6">
        <v>0</v>
      </c>
      <c r="G32" s="6">
        <f t="shared" si="33"/>
        <v>0.53</v>
      </c>
      <c r="H32" s="6">
        <v>0</v>
      </c>
      <c r="I32" s="6">
        <v>0.53</v>
      </c>
      <c r="J32" s="6">
        <v>0</v>
      </c>
      <c r="K32" s="6">
        <v>0</v>
      </c>
      <c r="L32" s="6">
        <v>0</v>
      </c>
      <c r="M32" s="15">
        <f t="shared" si="57"/>
        <v>1.0000000000000009E-2</v>
      </c>
      <c r="N32" s="46">
        <f>D32*C32</f>
        <v>4.1561712846347604E-3</v>
      </c>
      <c r="O32" s="47">
        <f>E32*C32</f>
        <v>0</v>
      </c>
      <c r="P32" s="47">
        <f>F32*C32</f>
        <v>0</v>
      </c>
      <c r="Q32" s="47">
        <f>G32*C32</f>
        <v>2.225020990764064E-3</v>
      </c>
      <c r="R32" s="47">
        <f>H32*C32</f>
        <v>0</v>
      </c>
      <c r="S32" s="47">
        <f>I32*C32</f>
        <v>2.225020990764064E-3</v>
      </c>
      <c r="T32" s="47">
        <f>J32*C32</f>
        <v>0</v>
      </c>
      <c r="U32" s="47">
        <f>K32*C32</f>
        <v>0</v>
      </c>
      <c r="V32" s="47">
        <f>L32*C32</f>
        <v>0</v>
      </c>
      <c r="W32" s="48">
        <f>M32*C32</f>
        <v>4.1981528127623885E-5</v>
      </c>
    </row>
    <row r="33" spans="1:23" ht="15.6" x14ac:dyDescent="0.3">
      <c r="A33" s="2" t="s">
        <v>66</v>
      </c>
      <c r="B33" s="121"/>
      <c r="C33" s="3">
        <f>B33/$B$45</f>
        <v>0</v>
      </c>
      <c r="D33" s="3">
        <v>0.99</v>
      </c>
      <c r="E33" s="6">
        <v>0</v>
      </c>
      <c r="F33" s="6">
        <v>0</v>
      </c>
      <c r="G33" s="6">
        <f t="shared" ref="G33" si="64">H33+I33</f>
        <v>0.69</v>
      </c>
      <c r="H33" s="6">
        <v>0</v>
      </c>
      <c r="I33" s="6">
        <v>0.69</v>
      </c>
      <c r="J33" s="6">
        <v>0</v>
      </c>
      <c r="K33" s="6">
        <v>0</v>
      </c>
      <c r="L33" s="6">
        <v>0</v>
      </c>
      <c r="M33" s="15">
        <f t="shared" ref="M33" si="65">1-D33</f>
        <v>1.0000000000000009E-2</v>
      </c>
      <c r="N33" s="46">
        <f>D33*C33</f>
        <v>0</v>
      </c>
      <c r="O33" s="47">
        <f>E33*C33</f>
        <v>0</v>
      </c>
      <c r="P33" s="47">
        <f>F33*C33</f>
        <v>0</v>
      </c>
      <c r="Q33" s="47">
        <f>G33*C33</f>
        <v>0</v>
      </c>
      <c r="R33" s="47">
        <f>H33*C33</f>
        <v>0</v>
      </c>
      <c r="S33" s="47">
        <f>I33*C33</f>
        <v>0</v>
      </c>
      <c r="T33" s="47">
        <f>J33*C33</f>
        <v>0</v>
      </c>
      <c r="U33" s="47">
        <f>K33*C33</f>
        <v>0</v>
      </c>
      <c r="V33" s="47">
        <f>L33*C33</f>
        <v>0</v>
      </c>
      <c r="W33" s="48">
        <f>M33*C33</f>
        <v>0</v>
      </c>
    </row>
    <row r="34" spans="1:23" ht="15.6" x14ac:dyDescent="0.3">
      <c r="A34" s="4" t="s">
        <v>67</v>
      </c>
      <c r="B34" s="122"/>
      <c r="C34" s="5">
        <f>B34/$B$45</f>
        <v>0</v>
      </c>
      <c r="D34" s="5">
        <v>0.995</v>
      </c>
      <c r="E34" s="18">
        <v>0</v>
      </c>
      <c r="F34" s="18">
        <v>0</v>
      </c>
      <c r="G34" s="18">
        <f t="shared" si="33"/>
        <v>0.98</v>
      </c>
      <c r="H34" s="18">
        <v>0</v>
      </c>
      <c r="I34" s="18">
        <v>0.98</v>
      </c>
      <c r="J34" s="18">
        <v>0</v>
      </c>
      <c r="K34" s="18">
        <v>0</v>
      </c>
      <c r="L34" s="18">
        <v>0</v>
      </c>
      <c r="M34" s="19">
        <f t="shared" si="57"/>
        <v>5.0000000000000044E-3</v>
      </c>
      <c r="N34" s="82">
        <f t="shared" si="1"/>
        <v>0</v>
      </c>
      <c r="O34" s="83">
        <f t="shared" si="2"/>
        <v>0</v>
      </c>
      <c r="P34" s="83">
        <f t="shared" si="3"/>
        <v>0</v>
      </c>
      <c r="Q34" s="83">
        <f t="shared" si="4"/>
        <v>0</v>
      </c>
      <c r="R34" s="83">
        <f>H34*C34</f>
        <v>0</v>
      </c>
      <c r="S34" s="83">
        <f t="shared" ref="S34" si="66">I34*C34</f>
        <v>0</v>
      </c>
      <c r="T34" s="83">
        <f t="shared" ref="T34" si="67">J34*C34</f>
        <v>0</v>
      </c>
      <c r="U34" s="83">
        <f t="shared" ref="U34" si="68">K34*C34</f>
        <v>0</v>
      </c>
      <c r="V34" s="83">
        <f t="shared" ref="V34" si="69">L34*C34</f>
        <v>0</v>
      </c>
      <c r="W34" s="84">
        <f t="shared" ref="W34" si="70">M34*C34</f>
        <v>0</v>
      </c>
    </row>
    <row r="35" spans="1:23" ht="15.6" x14ac:dyDescent="0.3">
      <c r="A35" s="34" t="s">
        <v>68</v>
      </c>
      <c r="B35" s="117"/>
      <c r="C35" s="27"/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3"/>
      <c r="O35" s="6"/>
      <c r="P35" s="6"/>
      <c r="Q35" s="6"/>
      <c r="R35" s="6"/>
      <c r="S35" s="6"/>
      <c r="T35" s="6"/>
      <c r="U35" s="6"/>
      <c r="V35" s="6"/>
      <c r="W35" s="15"/>
    </row>
    <row r="36" spans="1:23" ht="15.6" x14ac:dyDescent="0.3">
      <c r="A36" s="2" t="s">
        <v>69</v>
      </c>
      <c r="B36" s="121">
        <v>0.3</v>
      </c>
      <c r="C36" s="3">
        <f>B36/$B$45</f>
        <v>2.5188916876574307E-3</v>
      </c>
      <c r="D36" s="3">
        <v>1</v>
      </c>
      <c r="E36" s="6">
        <v>0</v>
      </c>
      <c r="F36" s="6">
        <v>0</v>
      </c>
      <c r="G36" s="6">
        <f t="shared" si="33"/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15">
        <f t="shared" si="57"/>
        <v>0</v>
      </c>
      <c r="N36" s="49">
        <f t="shared" si="1"/>
        <v>2.5188916876574307E-3</v>
      </c>
      <c r="O36" s="50">
        <f t="shared" si="2"/>
        <v>0</v>
      </c>
      <c r="P36" s="50">
        <f t="shared" si="3"/>
        <v>0</v>
      </c>
      <c r="Q36" s="50">
        <f t="shared" si="4"/>
        <v>0</v>
      </c>
      <c r="R36" s="50">
        <f>H36*C36</f>
        <v>0</v>
      </c>
      <c r="S36" s="50">
        <f t="shared" ref="S36" si="71">I36*C36</f>
        <v>0</v>
      </c>
      <c r="T36" s="50">
        <f t="shared" ref="T36" si="72">J36*C36</f>
        <v>0</v>
      </c>
      <c r="U36" s="50">
        <f t="shared" ref="U36" si="73">K36*C36</f>
        <v>0</v>
      </c>
      <c r="V36" s="50">
        <f t="shared" ref="V36" si="74">L36*C36</f>
        <v>0</v>
      </c>
      <c r="W36" s="51">
        <f t="shared" ref="W36" si="75">M36*C36</f>
        <v>0</v>
      </c>
    </row>
    <row r="37" spans="1:23" ht="15.6" x14ac:dyDescent="0.3">
      <c r="A37" s="2" t="s">
        <v>70</v>
      </c>
      <c r="B37" s="121"/>
      <c r="C37" s="3">
        <f>B37/$B$45</f>
        <v>0</v>
      </c>
      <c r="D37" s="3">
        <v>0.88</v>
      </c>
      <c r="E37" s="6">
        <v>0</v>
      </c>
      <c r="F37" s="6">
        <v>0</v>
      </c>
      <c r="G37" s="6">
        <f t="shared" si="33"/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15">
        <f t="shared" si="57"/>
        <v>0.12</v>
      </c>
      <c r="N37" s="49">
        <f t="shared" si="1"/>
        <v>0</v>
      </c>
      <c r="O37" s="50">
        <f t="shared" si="2"/>
        <v>0</v>
      </c>
      <c r="P37" s="50">
        <f t="shared" si="3"/>
        <v>0</v>
      </c>
      <c r="Q37" s="50">
        <f t="shared" si="4"/>
        <v>0</v>
      </c>
      <c r="R37" s="50">
        <f t="shared" ref="R37:R42" si="76">H37*C37</f>
        <v>0</v>
      </c>
      <c r="S37" s="50">
        <f t="shared" ref="S37:S40" si="77">I37*C37</f>
        <v>0</v>
      </c>
      <c r="T37" s="50">
        <f t="shared" ref="T37:T40" si="78">J37*C37</f>
        <v>0</v>
      </c>
      <c r="U37" s="50">
        <f t="shared" ref="U37:U40" si="79">K37*C37</f>
        <v>0</v>
      </c>
      <c r="V37" s="50">
        <f t="shared" ref="V37:V40" si="80">L37*C37</f>
        <v>0</v>
      </c>
      <c r="W37" s="51">
        <f t="shared" ref="W37:W40" si="81">M37*C37</f>
        <v>0</v>
      </c>
    </row>
    <row r="38" spans="1:23" ht="15.6" x14ac:dyDescent="0.3">
      <c r="A38" s="2" t="s">
        <v>71</v>
      </c>
      <c r="B38" s="121"/>
      <c r="C38" s="3">
        <f>B38/$B$45</f>
        <v>0</v>
      </c>
      <c r="D38" s="3">
        <v>0.95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15">
        <f t="shared" si="57"/>
        <v>5.0000000000000044E-2</v>
      </c>
      <c r="N38" s="49">
        <f>D38*C38</f>
        <v>0</v>
      </c>
      <c r="O38" s="50">
        <f>E38*C38</f>
        <v>0</v>
      </c>
      <c r="P38" s="50">
        <f>F38*C38</f>
        <v>0</v>
      </c>
      <c r="Q38" s="50">
        <f>G38*C38</f>
        <v>0</v>
      </c>
      <c r="R38" s="50">
        <f>H38*C38</f>
        <v>0</v>
      </c>
      <c r="S38" s="50">
        <f>I38*C38</f>
        <v>0</v>
      </c>
      <c r="T38" s="50">
        <f>J38*C38</f>
        <v>0</v>
      </c>
      <c r="U38" s="50">
        <f>K38*C38</f>
        <v>0</v>
      </c>
      <c r="V38" s="50">
        <f>L38*C38</f>
        <v>0</v>
      </c>
      <c r="W38" s="51">
        <f>M38*C38</f>
        <v>0</v>
      </c>
    </row>
    <row r="39" spans="1:23" ht="15.6" x14ac:dyDescent="0.3">
      <c r="A39" s="2" t="s">
        <v>72</v>
      </c>
      <c r="B39" s="121">
        <v>0.1</v>
      </c>
      <c r="C39" s="3">
        <f>B39/$B$45</f>
        <v>8.39630562552477E-4</v>
      </c>
      <c r="D39" s="3">
        <v>0.998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15">
        <f t="shared" si="57"/>
        <v>2.0000000000000018E-3</v>
      </c>
      <c r="N39" s="49">
        <f>D39*C39</f>
        <v>8.3795130142737208E-4</v>
      </c>
      <c r="O39" s="50">
        <f>E39*C39</f>
        <v>0</v>
      </c>
      <c r="P39" s="50">
        <f>F39*C39</f>
        <v>0</v>
      </c>
      <c r="Q39" s="50">
        <f>G39*C39</f>
        <v>0</v>
      </c>
      <c r="R39" s="50">
        <f>H39*C39</f>
        <v>0</v>
      </c>
      <c r="S39" s="50">
        <f>I39*C39</f>
        <v>0</v>
      </c>
      <c r="T39" s="50">
        <f>J39*C39</f>
        <v>0</v>
      </c>
      <c r="U39" s="50">
        <f>K39*C39</f>
        <v>0</v>
      </c>
      <c r="V39" s="50">
        <f>L39*C39</f>
        <v>0</v>
      </c>
      <c r="W39" s="51">
        <f>M39*C39</f>
        <v>1.6792611251049555E-6</v>
      </c>
    </row>
    <row r="40" spans="1:23" ht="15.6" x14ac:dyDescent="0.3">
      <c r="A40" s="4" t="s">
        <v>73</v>
      </c>
      <c r="B40" s="122"/>
      <c r="C40" s="5">
        <f>B40/$B$45</f>
        <v>0</v>
      </c>
      <c r="D40" s="5">
        <v>1</v>
      </c>
      <c r="E40" s="18">
        <v>0</v>
      </c>
      <c r="F40" s="18">
        <v>0</v>
      </c>
      <c r="G40" s="6">
        <f t="shared" si="33"/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5">
        <f t="shared" si="57"/>
        <v>0</v>
      </c>
      <c r="N40" s="85">
        <f t="shared" si="1"/>
        <v>0</v>
      </c>
      <c r="O40" s="86">
        <f t="shared" si="2"/>
        <v>0</v>
      </c>
      <c r="P40" s="86">
        <f t="shared" si="3"/>
        <v>0</v>
      </c>
      <c r="Q40" s="86">
        <f t="shared" si="4"/>
        <v>0</v>
      </c>
      <c r="R40" s="86">
        <f t="shared" si="76"/>
        <v>0</v>
      </c>
      <c r="S40" s="86">
        <f t="shared" si="77"/>
        <v>0</v>
      </c>
      <c r="T40" s="86">
        <f t="shared" si="78"/>
        <v>0</v>
      </c>
      <c r="U40" s="86">
        <f t="shared" si="79"/>
        <v>0</v>
      </c>
      <c r="V40" s="86">
        <f t="shared" si="80"/>
        <v>0</v>
      </c>
      <c r="W40" s="87">
        <f t="shared" si="81"/>
        <v>0</v>
      </c>
    </row>
    <row r="41" spans="1:23" ht="15.6" x14ac:dyDescent="0.3">
      <c r="A41" s="54" t="s">
        <v>74</v>
      </c>
      <c r="B41" s="118"/>
      <c r="C41" s="57"/>
      <c r="D41" s="57"/>
      <c r="E41" s="55"/>
      <c r="F41" s="55"/>
      <c r="G41" s="55"/>
      <c r="H41" s="55"/>
      <c r="I41" s="55"/>
      <c r="J41" s="55"/>
      <c r="K41" s="55"/>
      <c r="L41" s="55"/>
      <c r="M41" s="56"/>
      <c r="N41" s="3"/>
      <c r="O41" s="6"/>
      <c r="P41" s="6"/>
      <c r="Q41" s="6"/>
      <c r="R41" s="6"/>
      <c r="S41" s="6"/>
      <c r="T41" s="6"/>
      <c r="U41" s="6"/>
      <c r="V41" s="6"/>
      <c r="W41" s="88"/>
    </row>
    <row r="42" spans="1:23" ht="15.6" x14ac:dyDescent="0.3">
      <c r="A42" s="2" t="s">
        <v>75</v>
      </c>
      <c r="B42" s="121">
        <v>0.2</v>
      </c>
      <c r="C42" s="3">
        <f>B42/$B$45</f>
        <v>1.679261125104954E-3</v>
      </c>
      <c r="D42" s="3">
        <v>0.05</v>
      </c>
      <c r="E42" s="6">
        <v>0</v>
      </c>
      <c r="F42" s="6">
        <v>0</v>
      </c>
      <c r="G42" s="6">
        <f t="shared" si="33"/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15">
        <f t="shared" ref="M42:M44" si="82">1-D42</f>
        <v>0.95</v>
      </c>
      <c r="N42" s="52">
        <f t="shared" si="1"/>
        <v>8.3963056255247702E-5</v>
      </c>
      <c r="O42" s="53">
        <f t="shared" si="2"/>
        <v>0</v>
      </c>
      <c r="P42" s="53">
        <f t="shared" si="3"/>
        <v>0</v>
      </c>
      <c r="Q42" s="53">
        <f t="shared" si="4"/>
        <v>0</v>
      </c>
      <c r="R42" s="53">
        <f t="shared" si="76"/>
        <v>0</v>
      </c>
      <c r="S42" s="53">
        <f t="shared" ref="S42" si="83">I42*C42</f>
        <v>0</v>
      </c>
      <c r="T42" s="53">
        <f t="shared" ref="T42" si="84">J42*C42</f>
        <v>0</v>
      </c>
      <c r="U42" s="53">
        <f t="shared" ref="U42" si="85">K42*C42</f>
        <v>0</v>
      </c>
      <c r="V42" s="53">
        <f t="shared" ref="V42" si="86">L42*C42</f>
        <v>0</v>
      </c>
      <c r="W42" s="89">
        <f t="shared" ref="W42" si="87">M42*C42</f>
        <v>1.5952980688497063E-3</v>
      </c>
    </row>
    <row r="43" spans="1:23" ht="15.6" x14ac:dyDescent="0.3">
      <c r="A43" s="2"/>
      <c r="B43" s="121"/>
      <c r="C43" s="3">
        <f>B43/$B$45</f>
        <v>0</v>
      </c>
      <c r="D43" s="3"/>
      <c r="E43" s="6"/>
      <c r="F43" s="6"/>
      <c r="G43" s="6">
        <f t="shared" si="33"/>
        <v>0</v>
      </c>
      <c r="H43" s="6"/>
      <c r="I43" s="6"/>
      <c r="J43" s="6"/>
      <c r="K43" s="6"/>
      <c r="L43" s="6"/>
      <c r="M43" s="15">
        <f t="shared" si="82"/>
        <v>1</v>
      </c>
      <c r="N43" s="52">
        <f t="shared" ref="N43:N44" si="88">D43*C43</f>
        <v>0</v>
      </c>
      <c r="O43" s="53">
        <f t="shared" ref="O43:O44" si="89">E43*C43</f>
        <v>0</v>
      </c>
      <c r="P43" s="53">
        <f t="shared" ref="P43:P44" si="90">F43*C43</f>
        <v>0</v>
      </c>
      <c r="Q43" s="53">
        <f t="shared" ref="Q43:Q44" si="91">G43*C43</f>
        <v>0</v>
      </c>
      <c r="R43" s="53">
        <f t="shared" ref="R43:R44" si="92">H43*C43</f>
        <v>0</v>
      </c>
      <c r="S43" s="53">
        <f t="shared" ref="S43:S44" si="93">I43*C43</f>
        <v>0</v>
      </c>
      <c r="T43" s="53">
        <f t="shared" ref="T43:T44" si="94">J43*C43</f>
        <v>0</v>
      </c>
      <c r="U43" s="53">
        <f t="shared" ref="U43:U44" si="95">K43*C43</f>
        <v>0</v>
      </c>
      <c r="V43" s="53">
        <f t="shared" ref="V43:V44" si="96">L43*C43</f>
        <v>0</v>
      </c>
      <c r="W43" s="89">
        <f t="shared" ref="W43:W44" si="97">M43*C43</f>
        <v>0</v>
      </c>
    </row>
    <row r="44" spans="1:23" ht="16.2" thickBot="1" x14ac:dyDescent="0.35">
      <c r="A44" s="4" t="s">
        <v>76</v>
      </c>
      <c r="B44" s="122"/>
      <c r="C44" s="5">
        <f t="shared" ref="C44" si="98">B44/$B$45</f>
        <v>0</v>
      </c>
      <c r="D44" s="5">
        <v>0.97</v>
      </c>
      <c r="E44" s="18">
        <v>0</v>
      </c>
      <c r="F44" s="18">
        <v>0.23250000000000001</v>
      </c>
      <c r="G44" s="18">
        <f t="shared" si="33"/>
        <v>0.11</v>
      </c>
      <c r="H44" s="18">
        <v>0</v>
      </c>
      <c r="I44" s="18">
        <v>0.11</v>
      </c>
      <c r="J44" s="18">
        <v>0</v>
      </c>
      <c r="K44" s="18">
        <v>0</v>
      </c>
      <c r="L44" s="18">
        <v>0</v>
      </c>
      <c r="M44" s="19">
        <f t="shared" si="82"/>
        <v>3.0000000000000027E-2</v>
      </c>
      <c r="N44" s="52">
        <f t="shared" si="88"/>
        <v>0</v>
      </c>
      <c r="O44" s="53">
        <f t="shared" si="89"/>
        <v>0</v>
      </c>
      <c r="P44" s="53">
        <f t="shared" si="90"/>
        <v>0</v>
      </c>
      <c r="Q44" s="53">
        <f t="shared" si="91"/>
        <v>0</v>
      </c>
      <c r="R44" s="53">
        <f t="shared" si="92"/>
        <v>0</v>
      </c>
      <c r="S44" s="53">
        <f t="shared" si="93"/>
        <v>0</v>
      </c>
      <c r="T44" s="53">
        <f t="shared" si="94"/>
        <v>0</v>
      </c>
      <c r="U44" s="53">
        <f t="shared" si="95"/>
        <v>0</v>
      </c>
      <c r="V44" s="53">
        <f t="shared" si="96"/>
        <v>0</v>
      </c>
      <c r="W44" s="90">
        <f t="shared" si="97"/>
        <v>0</v>
      </c>
    </row>
    <row r="45" spans="1:23" ht="15.6" x14ac:dyDescent="0.3">
      <c r="A45" s="71" t="s">
        <v>77</v>
      </c>
      <c r="B45" s="119">
        <f>SUM(B2:B44)</f>
        <v>119.1</v>
      </c>
      <c r="C45" s="6">
        <f>SUM(C2:C44)</f>
        <v>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92">
        <f>SUM(N2:N44)</f>
        <v>0.68866330814441645</v>
      </c>
      <c r="O45" s="93">
        <f t="shared" ref="O45:Q45" si="99">SUM(O2:O44)</f>
        <v>8.2031905961376994E-2</v>
      </c>
      <c r="P45" s="93">
        <f t="shared" si="99"/>
        <v>2.8711167086481946E-2</v>
      </c>
      <c r="Q45" s="93">
        <f t="shared" si="99"/>
        <v>0.20092359361880777</v>
      </c>
      <c r="R45" s="93"/>
      <c r="S45" s="93"/>
      <c r="T45" s="93">
        <f t="shared" ref="T45:W45" si="100">SUM(T2:T44)</f>
        <v>0.22586062132661627</v>
      </c>
      <c r="U45" s="93">
        <f t="shared" si="100"/>
        <v>0.17447523089840472</v>
      </c>
      <c r="V45" s="93">
        <f t="shared" si="100"/>
        <v>4.2656591099916041E-2</v>
      </c>
      <c r="W45" s="94">
        <f t="shared" si="100"/>
        <v>0.31133669185558349</v>
      </c>
    </row>
    <row r="46" spans="1:23" ht="15" thickBo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8" t="s">
        <v>78</v>
      </c>
      <c r="O46" s="69" t="s">
        <v>79</v>
      </c>
      <c r="P46" s="69" t="s">
        <v>80</v>
      </c>
      <c r="Q46" s="69" t="s">
        <v>81</v>
      </c>
      <c r="R46" s="69"/>
      <c r="S46" s="69"/>
      <c r="T46" s="69" t="s">
        <v>37</v>
      </c>
      <c r="U46" s="69" t="s">
        <v>82</v>
      </c>
      <c r="V46" s="69" t="s">
        <v>83</v>
      </c>
      <c r="W46" s="70" t="s">
        <v>84</v>
      </c>
    </row>
    <row r="47" spans="1:23" ht="16.2" thickBot="1" x14ac:dyDescent="0.35">
      <c r="A47" s="112" t="s">
        <v>85</v>
      </c>
      <c r="B47" s="123">
        <v>91</v>
      </c>
      <c r="N47" s="142" t="s">
        <v>86</v>
      </c>
      <c r="O47" s="143"/>
      <c r="P47" s="143"/>
      <c r="Q47" s="143"/>
      <c r="R47" s="143"/>
      <c r="S47" s="143"/>
      <c r="T47" s="143"/>
      <c r="U47" s="143"/>
      <c r="V47" s="143"/>
      <c r="W47" s="144"/>
    </row>
    <row r="48" spans="1:23" x14ac:dyDescent="0.3">
      <c r="A48" s="2" t="s">
        <v>87</v>
      </c>
      <c r="B48" s="72">
        <f>B47/B45</f>
        <v>0.76406381192275408</v>
      </c>
      <c r="N48" s="145" t="s">
        <v>88</v>
      </c>
      <c r="O48" s="146"/>
      <c r="P48" s="146"/>
      <c r="Q48" s="146"/>
      <c r="R48" s="146"/>
      <c r="S48" s="146"/>
      <c r="T48" s="146"/>
      <c r="U48" s="146"/>
      <c r="V48" s="146"/>
      <c r="W48" s="147"/>
    </row>
    <row r="49" spans="1:23" x14ac:dyDescent="0.3">
      <c r="A49" s="2"/>
      <c r="B49" s="72"/>
      <c r="N49" s="95">
        <f>($B$45*N45)/$B$47</f>
        <v>0.90131648351648341</v>
      </c>
      <c r="O49" s="96">
        <f t="shared" ref="O49:U49" si="101">($B$45*O45)/$B$47</f>
        <v>0.10736263736263736</v>
      </c>
      <c r="P49" s="96">
        <f t="shared" si="101"/>
        <v>3.7576923076923077E-2</v>
      </c>
      <c r="Q49" s="96">
        <f t="shared" si="101"/>
        <v>0.262967032967033</v>
      </c>
      <c r="R49" s="96"/>
      <c r="S49" s="96"/>
      <c r="T49" s="96">
        <f t="shared" si="101"/>
        <v>0.29560439560439561</v>
      </c>
      <c r="U49" s="96">
        <f t="shared" si="101"/>
        <v>0.22835164835164837</v>
      </c>
      <c r="V49" s="96">
        <f>($B$45*V45)/$B$47</f>
        <v>5.5828571428571429E-2</v>
      </c>
      <c r="W49" s="97">
        <f>((W45*B45)-(B45-B47))/B47</f>
        <v>9.8683516483516448E-2</v>
      </c>
    </row>
    <row r="50" spans="1:23" ht="15" thickBot="1" x14ac:dyDescent="0.35">
      <c r="A50" s="2"/>
      <c r="B50" s="72"/>
      <c r="N50" s="73" t="s">
        <v>78</v>
      </c>
      <c r="O50" s="74" t="s">
        <v>79</v>
      </c>
      <c r="P50" s="74" t="s">
        <v>80</v>
      </c>
      <c r="Q50" s="74" t="s">
        <v>81</v>
      </c>
      <c r="R50" s="74"/>
      <c r="S50" s="74"/>
      <c r="T50" s="74" t="s">
        <v>37</v>
      </c>
      <c r="U50" s="74" t="s">
        <v>82</v>
      </c>
      <c r="V50" s="74" t="s">
        <v>83</v>
      </c>
      <c r="W50" s="75" t="s">
        <v>84</v>
      </c>
    </row>
    <row r="51" spans="1:23" x14ac:dyDescent="0.3">
      <c r="A51" s="2"/>
      <c r="B51" s="72"/>
      <c r="N51" s="69"/>
      <c r="O51" s="69"/>
      <c r="P51" s="69"/>
      <c r="Q51" s="69"/>
      <c r="R51" s="69"/>
      <c r="S51" s="69"/>
      <c r="T51" s="69"/>
      <c r="U51" s="69"/>
      <c r="V51" s="69"/>
      <c r="W51" s="69"/>
    </row>
    <row r="52" spans="1:23" x14ac:dyDescent="0.3">
      <c r="A52" s="2"/>
      <c r="B52" s="72"/>
      <c r="N52" s="69"/>
      <c r="O52" s="69"/>
      <c r="P52" s="69"/>
      <c r="Q52" s="69"/>
      <c r="R52" s="69"/>
      <c r="S52" s="69"/>
      <c r="T52" s="69"/>
      <c r="U52" s="69"/>
      <c r="V52" s="69"/>
      <c r="W52" s="69"/>
    </row>
    <row r="53" spans="1:23" x14ac:dyDescent="0.3">
      <c r="A53" s="2"/>
      <c r="B53" s="72"/>
      <c r="N53" s="69"/>
      <c r="O53" s="69"/>
      <c r="P53" s="69"/>
      <c r="Q53" s="69"/>
      <c r="R53" s="69"/>
      <c r="S53" s="69"/>
      <c r="T53" s="69"/>
      <c r="U53" s="69"/>
      <c r="V53" s="69"/>
      <c r="W53" s="69"/>
    </row>
    <row r="54" spans="1:23" ht="15" thickBot="1" x14ac:dyDescent="0.35">
      <c r="A54" s="2"/>
      <c r="B54" s="72"/>
      <c r="N54" s="69"/>
      <c r="O54" s="69"/>
      <c r="P54" s="69"/>
      <c r="Q54" s="69"/>
      <c r="R54" s="69"/>
      <c r="S54" s="69"/>
      <c r="T54" s="69"/>
      <c r="U54" s="69"/>
      <c r="V54" s="69"/>
      <c r="W54" s="69"/>
    </row>
    <row r="55" spans="1:23" ht="51.75" customHeight="1" x14ac:dyDescent="0.3">
      <c r="A55" s="148" t="s">
        <v>11</v>
      </c>
      <c r="B55" s="149"/>
      <c r="C55" s="149"/>
      <c r="D55" s="149"/>
      <c r="E55" s="150"/>
    </row>
    <row r="56" spans="1:23" ht="21.75" customHeight="1" thickBot="1" x14ac:dyDescent="0.35">
      <c r="A56" s="124" t="s">
        <v>12</v>
      </c>
      <c r="B56" s="125"/>
      <c r="C56" s="125"/>
      <c r="D56" s="125"/>
      <c r="E56" s="126"/>
    </row>
    <row r="57" spans="1:23" s="102" customFormat="1" ht="15.6" x14ac:dyDescent="0.3">
      <c r="A57" s="98" t="s">
        <v>89</v>
      </c>
      <c r="B57" s="99"/>
      <c r="C57" s="100" t="s">
        <v>90</v>
      </c>
      <c r="D57" s="100" t="s">
        <v>82</v>
      </c>
      <c r="E57" s="101" t="s">
        <v>91</v>
      </c>
    </row>
    <row r="58" spans="1:23" s="102" customFormat="1" ht="16.2" thickBot="1" x14ac:dyDescent="0.35">
      <c r="A58" s="103"/>
      <c r="B58" s="104"/>
      <c r="C58" s="105">
        <f>T49</f>
        <v>0.29560439560439561</v>
      </c>
      <c r="D58" s="105">
        <f>U49</f>
        <v>0.22835164835164837</v>
      </c>
      <c r="E58" s="106">
        <f>((D58-C58)/C58)</f>
        <v>-0.22750929368029735</v>
      </c>
    </row>
    <row r="59" spans="1:23" s="102" customFormat="1" ht="15.6" x14ac:dyDescent="0.3">
      <c r="A59" s="98" t="s">
        <v>92</v>
      </c>
      <c r="B59" s="99"/>
      <c r="C59" s="99" t="s">
        <v>80</v>
      </c>
    </row>
    <row r="60" spans="1:23" s="102" customFormat="1" ht="16.2" thickBot="1" x14ac:dyDescent="0.35">
      <c r="A60" s="103"/>
      <c r="B60" s="104"/>
      <c r="C60" s="107">
        <f>P49</f>
        <v>3.7576923076923077E-2</v>
      </c>
    </row>
    <row r="61" spans="1:23" s="102" customFormat="1" ht="15.6" x14ac:dyDescent="0.3">
      <c r="A61" s="108" t="s">
        <v>93</v>
      </c>
      <c r="B61" s="99"/>
      <c r="C61" s="99" t="s">
        <v>94</v>
      </c>
      <c r="D61" s="99" t="s">
        <v>95</v>
      </c>
    </row>
    <row r="62" spans="1:23" s="102" customFormat="1" ht="16.2" thickBot="1" x14ac:dyDescent="0.35">
      <c r="A62" s="103" t="s">
        <v>96</v>
      </c>
      <c r="B62" s="104"/>
      <c r="C62" s="107">
        <f>Q45</f>
        <v>0.20092359361880777</v>
      </c>
      <c r="D62" s="107">
        <f>Q49</f>
        <v>0.262967032967033</v>
      </c>
    </row>
    <row r="63" spans="1:23" s="102" customFormat="1" ht="15.6" x14ac:dyDescent="0.3">
      <c r="A63" s="108" t="s">
        <v>97</v>
      </c>
      <c r="B63" s="99"/>
      <c r="C63" s="99" t="s">
        <v>84</v>
      </c>
    </row>
    <row r="64" spans="1:23" s="102" customFormat="1" ht="16.2" thickBot="1" x14ac:dyDescent="0.35">
      <c r="A64" s="103"/>
      <c r="B64" s="104"/>
      <c r="C64" s="107">
        <f>W45</f>
        <v>0.31133669185558349</v>
      </c>
    </row>
  </sheetData>
  <sheetProtection algorithmName="SHA-512" hashValue="ReFeDygXI9Z62mScFl6TXnIZwjnGtKOlGohwb5Gi8AZ4c8Quc1IpiCC2RsmgC3bV/fzaxOJp3Zzn/21ZeCEYuQ==" saltValue="20MmqYs01uiAOJ5JhujCtg==" spinCount="100000" sheet="1" objects="1" scenarios="1"/>
  <mergeCells count="3">
    <mergeCell ref="N47:W47"/>
    <mergeCell ref="N48:W48"/>
    <mergeCell ref="A55:E55"/>
  </mergeCells>
  <conditionalFormatting sqref="C60">
    <cfRule type="cellIs" dxfId="4" priority="2" operator="notBetween">
      <formula>0.025</formula>
      <formula>0.03</formula>
    </cfRule>
  </conditionalFormatting>
  <conditionalFormatting sqref="C62">
    <cfRule type="cellIs" dxfId="3" priority="1" operator="greaterThan">
      <formula>0.17</formula>
    </cfRule>
  </conditionalFormatting>
  <conditionalFormatting sqref="C64">
    <cfRule type="cellIs" dxfId="2" priority="4" operator="notBetween">
      <formula>0.18</formula>
      <formula>0.22</formula>
    </cfRule>
  </conditionalFormatting>
  <conditionalFormatting sqref="D62">
    <cfRule type="cellIs" dxfId="1" priority="5" operator="greaterThan">
      <formula>0.22</formula>
    </cfRule>
  </conditionalFormatting>
  <conditionalFormatting sqref="E58">
    <cfRule type="cellIs" dxfId="0" priority="3" operator="lessThan">
      <formula>0.1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37A7BA7B6445488A7F2CEA34B08556" ma:contentTypeVersion="8" ma:contentTypeDescription="Create a new document." ma:contentTypeScope="" ma:versionID="f5ca1b63e7b04da127cf722b069b92c3">
  <xsd:schema xmlns:xsd="http://www.w3.org/2001/XMLSchema" xmlns:xs="http://www.w3.org/2001/XMLSchema" xmlns:p="http://schemas.microsoft.com/office/2006/metadata/properties" xmlns:ns2="52b88949-6cdd-46ba-af56-a40273970006" xmlns:ns3="02ddda0e-6930-46d1-8a7a-70f43e3d65a9" targetNamespace="http://schemas.microsoft.com/office/2006/metadata/properties" ma:root="true" ma:fieldsID="bbd67a202d4ddbda8c4c91a42e661015" ns2:_="" ns3:_="">
    <xsd:import namespace="52b88949-6cdd-46ba-af56-a40273970006"/>
    <xsd:import namespace="02ddda0e-6930-46d1-8a7a-70f43e3d65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88949-6cdd-46ba-af56-a40273970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dda0e-6930-46d1-8a7a-70f43e3d65a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8EFAD-32F2-4415-878F-3A342CA831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47E611-5D62-4E16-885A-A32EBFD3FF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C93F83-01DF-49C2-9E5E-199E7B88E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b88949-6cdd-46ba-af56-a40273970006"/>
    <ds:schemaRef ds:uri="02ddda0e-6930-46d1-8a7a-70f43e3d6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 for Use</vt:lpstr>
      <vt:lpstr>Caramel Recipe Calcs</vt:lpstr>
      <vt:lpstr>'Instructions for Use'!Print_Area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Germain</dc:creator>
  <cp:keywords/>
  <dc:description/>
  <cp:lastModifiedBy>Randall Hofberger</cp:lastModifiedBy>
  <cp:revision/>
  <dcterms:created xsi:type="dcterms:W3CDTF">2023-02-23T20:16:12Z</dcterms:created>
  <dcterms:modified xsi:type="dcterms:W3CDTF">2024-09-04T21:53:05Z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0x010100D637A7BA7B6445488A7F2CEA34B08556</vt:lpwstr>
  </property>
</Properties>
</file>